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24226"/>
  <mc:AlternateContent xmlns:mc="http://schemas.openxmlformats.org/markup-compatibility/2006">
    <mc:Choice Requires="x15">
      <x15ac:absPath xmlns:x15ac="http://schemas.microsoft.com/office/spreadsheetml/2010/11/ac" url="\\192.168.2.48\llb\1_2014-2020\6_Publicity\Presentations\Guidance_filling-in_of_Reporting_Forms\"/>
    </mc:Choice>
  </mc:AlternateContent>
  <xr:revisionPtr revIDLastSave="0" documentId="8_{F28DC2C7-8C4C-4CF7-BEBE-680FC6243B26}" xr6:coauthVersionLast="45" xr6:coauthVersionMax="45" xr10:uidLastSave="{00000000-0000-0000-0000-000000000000}"/>
  <bookViews>
    <workbookView xWindow="-120" yWindow="-120" windowWidth="29040" windowHeight="15840" tabRatio="947" xr2:uid="{00000000-000D-0000-FFFF-FFFF00000000}"/>
  </bookViews>
  <sheets>
    <sheet name="Cover page" sheetId="1" r:id="rId1"/>
    <sheet name="Reporting period" sheetId="15" r:id="rId2"/>
    <sheet name="Logical Framework" sheetId="25" r:id="rId3"/>
    <sheet name="Timetable" sheetId="17" r:id="rId4"/>
    <sheet name="Information on Procurement" sheetId="18" r:id="rId5"/>
    <sheet name="Financial Report" sheetId="19" r:id="rId6"/>
    <sheet name="Financial Summary" sheetId="20" r:id="rId7"/>
    <sheet name="Sources of F" sheetId="21" r:id="rId8"/>
    <sheet name="Payment Details" sheetId="22" r:id="rId9"/>
    <sheet name="Outside Area" sheetId="23" r:id="rId10"/>
    <sheet name="Annexes" sheetId="24" r:id="rId11"/>
  </sheets>
  <definedNames>
    <definedName name="_xlnm._FilterDatabase" localSheetId="5" hidden="1">'Financial Report'!$A$3:$Q$57</definedName>
    <definedName name="_xlnm._FilterDatabase" localSheetId="8" hidden="1">'Payment Details'!$A$10:$N$91</definedName>
    <definedName name="_xlnm.Print_Area" localSheetId="5">'Financial Report'!$A$1:$P$75</definedName>
    <definedName name="_xlnm.Print_Area" localSheetId="6">'Financial Summary'!$A$1:$M$48</definedName>
    <definedName name="_xlnm.Print_Area" localSheetId="8">'Payment Details'!$A$1:$Q$44</definedName>
    <definedName name="_xlnm.Print_Area" localSheetId="1">'Reporting period'!$A$1:$F$137</definedName>
    <definedName name="_xlnm.Print_Area" localSheetId="7">'Sources of F'!$A$1:$H$51</definedName>
    <definedName name="_xlnm.Print_Titles" localSheetId="5">'Financial Report'!$3:$4</definedName>
    <definedName name="_xlnm.Print_Titles" localSheetId="6">'Financial Summary'!$4:$4</definedName>
  </definedNames>
  <calcPr calcId="191029"/>
</workbook>
</file>

<file path=xl/calcChain.xml><?xml version="1.0" encoding="utf-8"?>
<calcChain xmlns="http://schemas.openxmlformats.org/spreadsheetml/2006/main">
  <c r="G37" i="25" l="1"/>
  <c r="G36" i="25"/>
  <c r="G35" i="25"/>
  <c r="G34" i="25"/>
  <c r="G33" i="25"/>
  <c r="G32" i="25"/>
  <c r="G31" i="25"/>
  <c r="G30" i="25"/>
  <c r="G29" i="25"/>
  <c r="G28" i="25"/>
  <c r="G27" i="25"/>
  <c r="G26" i="25"/>
  <c r="G25" i="25"/>
  <c r="G24" i="25"/>
  <c r="G23" i="25"/>
  <c r="G22" i="25"/>
  <c r="G21" i="25"/>
  <c r="G20" i="25"/>
  <c r="G19" i="25"/>
  <c r="G18" i="25"/>
  <c r="G17" i="25"/>
  <c r="G16" i="25"/>
  <c r="G15" i="25"/>
  <c r="G14" i="25"/>
  <c r="G13" i="25"/>
  <c r="G12" i="25"/>
  <c r="G11" i="25"/>
  <c r="G10" i="25"/>
  <c r="G9" i="25"/>
  <c r="C9" i="23" l="1"/>
  <c r="D9" i="23"/>
  <c r="E9" i="23"/>
  <c r="L11" i="22"/>
  <c r="N11" i="22"/>
  <c r="L12" i="22"/>
  <c r="N12" i="22"/>
  <c r="L13" i="22"/>
  <c r="N13" i="22"/>
  <c r="L14" i="22"/>
  <c r="N14" i="22"/>
  <c r="L15" i="22"/>
  <c r="L16" i="22"/>
  <c r="L17" i="22"/>
  <c r="L18" i="22"/>
  <c r="L19" i="22"/>
  <c r="L20" i="22"/>
  <c r="L21" i="22"/>
  <c r="L22" i="22"/>
  <c r="L25" i="22"/>
  <c r="L26" i="22"/>
  <c r="L27" i="22"/>
  <c r="L28" i="22"/>
  <c r="L29" i="22"/>
  <c r="L30" i="22"/>
  <c r="L31" i="22"/>
  <c r="L32" i="22"/>
  <c r="L33" i="22"/>
  <c r="L34" i="22"/>
  <c r="L35" i="22"/>
  <c r="L36" i="22"/>
  <c r="L37" i="22"/>
  <c r="L38" i="22"/>
  <c r="L39" i="22"/>
  <c r="L40" i="22"/>
  <c r="L41" i="22"/>
  <c r="J42" i="22"/>
  <c r="B6" i="21"/>
  <c r="E6" i="21"/>
  <c r="G6" i="21"/>
  <c r="B11" i="21"/>
  <c r="E11" i="21"/>
  <c r="G11" i="21"/>
  <c r="E16" i="21"/>
  <c r="G16" i="21"/>
  <c r="B21" i="21"/>
  <c r="C21" i="21"/>
  <c r="E21" i="21"/>
  <c r="G21" i="21"/>
  <c r="B26" i="21"/>
  <c r="C26" i="21"/>
  <c r="E26" i="21"/>
  <c r="G26" i="21"/>
  <c r="B31" i="21"/>
  <c r="C31" i="21"/>
  <c r="E31" i="21"/>
  <c r="G31" i="21"/>
  <c r="B36" i="21"/>
  <c r="C36" i="21"/>
  <c r="E36" i="21"/>
  <c r="G36" i="21"/>
  <c r="B41" i="21"/>
  <c r="C41" i="21"/>
  <c r="E41" i="21"/>
  <c r="G41" i="21"/>
  <c r="B46" i="21"/>
  <c r="G46" i="21"/>
  <c r="J6" i="20"/>
  <c r="J7" i="20"/>
  <c r="J8" i="20"/>
  <c r="J9" i="20"/>
  <c r="J10" i="20"/>
  <c r="B11" i="20"/>
  <c r="C11" i="20"/>
  <c r="D11" i="20"/>
  <c r="B12" i="20"/>
  <c r="C12" i="20"/>
  <c r="D12" i="20"/>
  <c r="E13" i="20"/>
  <c r="F13" i="20"/>
  <c r="G13" i="20"/>
  <c r="H13" i="20"/>
  <c r="I13" i="20"/>
  <c r="J15" i="20"/>
  <c r="J16" i="20"/>
  <c r="J17" i="20"/>
  <c r="J18" i="20"/>
  <c r="J19" i="20"/>
  <c r="B20" i="20"/>
  <c r="J20" i="20" s="1"/>
  <c r="C20" i="20"/>
  <c r="D20" i="20"/>
  <c r="D22" i="20" s="1"/>
  <c r="B21" i="20"/>
  <c r="C21" i="20"/>
  <c r="C22" i="20" s="1"/>
  <c r="E22" i="20"/>
  <c r="F22" i="20"/>
  <c r="G22" i="20"/>
  <c r="I22" i="20"/>
  <c r="J24" i="20"/>
  <c r="J25" i="20"/>
  <c r="J26" i="20"/>
  <c r="J27" i="20"/>
  <c r="J28" i="20"/>
  <c r="B29" i="20"/>
  <c r="C29" i="20"/>
  <c r="C31" i="20" s="1"/>
  <c r="C13" i="21" s="1"/>
  <c r="C11" i="21" s="1"/>
  <c r="D29" i="20"/>
  <c r="B30" i="20"/>
  <c r="C30" i="20"/>
  <c r="D30" i="20"/>
  <c r="E31" i="20"/>
  <c r="F31" i="20"/>
  <c r="G31" i="20"/>
  <c r="H31" i="20"/>
  <c r="I31" i="20"/>
  <c r="B33" i="20"/>
  <c r="C33" i="20"/>
  <c r="D33" i="20"/>
  <c r="C34" i="20"/>
  <c r="D34" i="20"/>
  <c r="B35" i="20"/>
  <c r="B36" i="20"/>
  <c r="C36" i="20"/>
  <c r="D36" i="20"/>
  <c r="J37" i="20"/>
  <c r="C39" i="20"/>
  <c r="E40" i="20"/>
  <c r="F40" i="20"/>
  <c r="G40" i="20"/>
  <c r="H40" i="20"/>
  <c r="I40" i="20"/>
  <c r="F6" i="19"/>
  <c r="J6" i="19"/>
  <c r="O6" i="19"/>
  <c r="F7" i="19"/>
  <c r="J7" i="19"/>
  <c r="O7" i="19"/>
  <c r="F8" i="19"/>
  <c r="J8" i="19"/>
  <c r="O8" i="19"/>
  <c r="F9" i="19"/>
  <c r="I9" i="19"/>
  <c r="J9" i="19" s="1"/>
  <c r="N9" i="19"/>
  <c r="O9" i="19" s="1"/>
  <c r="F10" i="19"/>
  <c r="J10" i="19"/>
  <c r="O10" i="19"/>
  <c r="F11" i="19"/>
  <c r="J11" i="19"/>
  <c r="O11" i="19"/>
  <c r="F12" i="19"/>
  <c r="J12" i="19"/>
  <c r="O12" i="19"/>
  <c r="F13" i="19"/>
  <c r="J13" i="19"/>
  <c r="O13" i="19"/>
  <c r="K14" i="19"/>
  <c r="F16" i="19"/>
  <c r="J16" i="19"/>
  <c r="O16" i="19"/>
  <c r="F17" i="19"/>
  <c r="J17" i="19"/>
  <c r="O17" i="19"/>
  <c r="F18" i="19"/>
  <c r="J18" i="19"/>
  <c r="O18" i="19"/>
  <c r="F19" i="19"/>
  <c r="J19" i="19"/>
  <c r="O19" i="19"/>
  <c r="F20" i="19"/>
  <c r="J20" i="19"/>
  <c r="O20" i="19"/>
  <c r="F21" i="19"/>
  <c r="J21" i="19"/>
  <c r="O21" i="19"/>
  <c r="F22" i="19"/>
  <c r="J22" i="19"/>
  <c r="O22" i="19"/>
  <c r="F23" i="19"/>
  <c r="J23" i="19"/>
  <c r="O23" i="19"/>
  <c r="F24" i="19"/>
  <c r="J24" i="19"/>
  <c r="O24" i="19"/>
  <c r="F25" i="19"/>
  <c r="J25" i="19"/>
  <c r="O25" i="19"/>
  <c r="F26" i="19"/>
  <c r="J26" i="19"/>
  <c r="O26" i="19"/>
  <c r="K27" i="19"/>
  <c r="F29" i="19"/>
  <c r="J29" i="19"/>
  <c r="O29" i="19"/>
  <c r="F30" i="19"/>
  <c r="J30" i="19"/>
  <c r="O30" i="19"/>
  <c r="F31" i="19"/>
  <c r="J31" i="19"/>
  <c r="O31" i="19"/>
  <c r="F32" i="19"/>
  <c r="J32" i="19"/>
  <c r="O32" i="19"/>
  <c r="F33" i="19"/>
  <c r="J33" i="19"/>
  <c r="O33" i="19"/>
  <c r="F34" i="19"/>
  <c r="J34" i="19"/>
  <c r="O34" i="19"/>
  <c r="F35" i="19"/>
  <c r="J35" i="19"/>
  <c r="O35" i="19"/>
  <c r="F36" i="19"/>
  <c r="J36" i="19"/>
  <c r="O36" i="19"/>
  <c r="F37" i="19"/>
  <c r="J37" i="19"/>
  <c r="O37" i="19"/>
  <c r="F38" i="19"/>
  <c r="J38" i="19"/>
  <c r="O38" i="19"/>
  <c r="F39" i="19"/>
  <c r="J39" i="19"/>
  <c r="O39" i="19"/>
  <c r="F40" i="19"/>
  <c r="J40" i="19"/>
  <c r="O40" i="19"/>
  <c r="F41" i="19"/>
  <c r="J41" i="19"/>
  <c r="O41" i="19"/>
  <c r="F42" i="19"/>
  <c r="J42" i="19"/>
  <c r="O42" i="19"/>
  <c r="F43" i="19"/>
  <c r="J43" i="19"/>
  <c r="O43" i="19"/>
  <c r="F44" i="19"/>
  <c r="J44" i="19"/>
  <c r="O44" i="19"/>
  <c r="F45" i="19"/>
  <c r="J45" i="19"/>
  <c r="O45" i="19"/>
  <c r="F46" i="19"/>
  <c r="J46" i="19"/>
  <c r="O46" i="19"/>
  <c r="K47" i="19"/>
  <c r="F49" i="19"/>
  <c r="J49" i="19"/>
  <c r="O49" i="19"/>
  <c r="F50" i="19"/>
  <c r="J50" i="19"/>
  <c r="O50" i="19"/>
  <c r="F51" i="19"/>
  <c r="J51" i="19"/>
  <c r="O51" i="19"/>
  <c r="F52" i="19"/>
  <c r="J52" i="19"/>
  <c r="O52" i="19"/>
  <c r="F53" i="19"/>
  <c r="J53" i="19"/>
  <c r="O53" i="19"/>
  <c r="F54" i="19"/>
  <c r="J54" i="19"/>
  <c r="O54" i="19"/>
  <c r="F55" i="19"/>
  <c r="J55" i="19"/>
  <c r="O55" i="19"/>
  <c r="F56" i="19"/>
  <c r="J56" i="19"/>
  <c r="O56" i="19"/>
  <c r="K57" i="19"/>
  <c r="F60" i="19"/>
  <c r="J60" i="19"/>
  <c r="J61" i="19" s="1"/>
  <c r="O60" i="19"/>
  <c r="O61" i="19" s="1"/>
  <c r="K61" i="19"/>
  <c r="P61" i="19"/>
  <c r="L56" i="19" l="1"/>
  <c r="P56" i="19" s="1"/>
  <c r="L8" i="19"/>
  <c r="P8" i="19" s="1"/>
  <c r="L60" i="19"/>
  <c r="L45" i="19"/>
  <c r="L29" i="19"/>
  <c r="J34" i="20"/>
  <c r="N15" i="22"/>
  <c r="N16" i="22" s="1"/>
  <c r="D39" i="20"/>
  <c r="J33" i="20"/>
  <c r="E5" i="21"/>
  <c r="E46" i="21" s="1"/>
  <c r="F36" i="21" s="1"/>
  <c r="L52" i="19"/>
  <c r="L13" i="19"/>
  <c r="P13" i="19" s="1"/>
  <c r="J21" i="20"/>
  <c r="J22" i="20" s="1"/>
  <c r="J12" i="20"/>
  <c r="P60" i="19"/>
  <c r="J30" i="20"/>
  <c r="L42" i="22"/>
  <c r="D31" i="20"/>
  <c r="C19" i="21" s="1"/>
  <c r="C16" i="21" s="1"/>
  <c r="C13" i="20"/>
  <c r="C38" i="20"/>
  <c r="C40" i="20" s="1"/>
  <c r="L53" i="19"/>
  <c r="P53" i="19" s="1"/>
  <c r="L49" i="19"/>
  <c r="P49" i="19" s="1"/>
  <c r="L46" i="19"/>
  <c r="P46" i="19" s="1"/>
  <c r="L17" i="19"/>
  <c r="P17" i="19" s="1"/>
  <c r="P29" i="19"/>
  <c r="L50" i="19"/>
  <c r="P50" i="19" s="1"/>
  <c r="K62" i="19"/>
  <c r="K64" i="19" s="1"/>
  <c r="L43" i="19"/>
  <c r="P43" i="19" s="1"/>
  <c r="L36" i="19"/>
  <c r="P36" i="19" s="1"/>
  <c r="L32" i="19"/>
  <c r="P32" i="19" s="1"/>
  <c r="L24" i="19"/>
  <c r="P24" i="19" s="1"/>
  <c r="L20" i="19"/>
  <c r="P20" i="19" s="1"/>
  <c r="O27" i="19"/>
  <c r="L11" i="19"/>
  <c r="P11" i="19" s="1"/>
  <c r="L7" i="19"/>
  <c r="P7" i="19" s="1"/>
  <c r="L55" i="19"/>
  <c r="P55" i="19" s="1"/>
  <c r="L51" i="19"/>
  <c r="P51" i="19" s="1"/>
  <c r="P45" i="19"/>
  <c r="L19" i="19"/>
  <c r="P19" i="19" s="1"/>
  <c r="L6" i="19"/>
  <c r="P6" i="19" s="1"/>
  <c r="L41" i="19"/>
  <c r="P41" i="19" s="1"/>
  <c r="L37" i="19"/>
  <c r="P37" i="19" s="1"/>
  <c r="L34" i="19"/>
  <c r="P34" i="19" s="1"/>
  <c r="L33" i="19"/>
  <c r="P33" i="19" s="1"/>
  <c r="L30" i="19"/>
  <c r="P30" i="19" s="1"/>
  <c r="L25" i="19"/>
  <c r="P25" i="19" s="1"/>
  <c r="L22" i="19"/>
  <c r="P22" i="19" s="1"/>
  <c r="L21" i="19"/>
  <c r="P21" i="19" s="1"/>
  <c r="L18" i="19"/>
  <c r="P18" i="19" s="1"/>
  <c r="L38" i="19"/>
  <c r="P38" i="19" s="1"/>
  <c r="L26" i="19"/>
  <c r="P26" i="19" s="1"/>
  <c r="L44" i="19"/>
  <c r="P44" i="19" s="1"/>
  <c r="F47" i="19"/>
  <c r="F27" i="19"/>
  <c r="L16" i="19"/>
  <c r="P16" i="19" s="1"/>
  <c r="L12" i="19"/>
  <c r="P12" i="19" s="1"/>
  <c r="J14" i="19"/>
  <c r="J63" i="19" s="1"/>
  <c r="L42" i="19"/>
  <c r="P42" i="19" s="1"/>
  <c r="L35" i="19"/>
  <c r="P35" i="19" s="1"/>
  <c r="L23" i="19"/>
  <c r="P23" i="19" s="1"/>
  <c r="L10" i="19"/>
  <c r="P10" i="19" s="1"/>
  <c r="O14" i="19"/>
  <c r="O63" i="19" s="1"/>
  <c r="D38" i="20"/>
  <c r="J29" i="20"/>
  <c r="D13" i="20"/>
  <c r="J36" i="20"/>
  <c r="J11" i="20"/>
  <c r="J35" i="20"/>
  <c r="B13" i="20"/>
  <c r="L31" i="19"/>
  <c r="P31" i="19" s="1"/>
  <c r="O47" i="19"/>
  <c r="L39" i="19"/>
  <c r="P39" i="19" s="1"/>
  <c r="L40" i="19"/>
  <c r="P40" i="19" s="1"/>
  <c r="P52" i="19"/>
  <c r="O57" i="19"/>
  <c r="L54" i="19"/>
  <c r="P54" i="19" s="1"/>
  <c r="J57" i="19"/>
  <c r="B31" i="20"/>
  <c r="C9" i="21" s="1"/>
  <c r="C6" i="21" s="1"/>
  <c r="C5" i="21" s="1"/>
  <c r="B22" i="20"/>
  <c r="B39" i="20"/>
  <c r="B38" i="20"/>
  <c r="L9" i="19"/>
  <c r="P9" i="19" s="1"/>
  <c r="F57" i="19"/>
  <c r="F14" i="19"/>
  <c r="J47" i="19"/>
  <c r="J27" i="19"/>
  <c r="L27" i="19" s="1"/>
  <c r="D40" i="20" l="1"/>
  <c r="J39" i="20"/>
  <c r="J31" i="20"/>
  <c r="J13" i="20"/>
  <c r="F21" i="21"/>
  <c r="F6" i="21"/>
  <c r="P27" i="19"/>
  <c r="L47" i="19"/>
  <c r="P14" i="19"/>
  <c r="O62" i="19"/>
  <c r="O64" i="19" s="1"/>
  <c r="P47" i="19"/>
  <c r="P57" i="19"/>
  <c r="L57" i="19"/>
  <c r="F26" i="21"/>
  <c r="C46" i="21"/>
  <c r="D5" i="21" s="1"/>
  <c r="F10" i="21"/>
  <c r="F12" i="21"/>
  <c r="F18" i="21"/>
  <c r="F46" i="21"/>
  <c r="F13" i="21"/>
  <c r="F27" i="21"/>
  <c r="F29" i="21"/>
  <c r="F33" i="21"/>
  <c r="F37" i="21"/>
  <c r="F45" i="21"/>
  <c r="F4" i="21"/>
  <c r="F7" i="21"/>
  <c r="F11" i="21"/>
  <c r="F14" i="21"/>
  <c r="F20" i="21"/>
  <c r="F22" i="21"/>
  <c r="F24" i="21"/>
  <c r="F28" i="21"/>
  <c r="F30" i="21"/>
  <c r="F32" i="21"/>
  <c r="F34" i="21"/>
  <c r="F38" i="21"/>
  <c r="F40" i="21"/>
  <c r="F42" i="21"/>
  <c r="F44" i="21"/>
  <c r="F15" i="21"/>
  <c r="F25" i="21"/>
  <c r="F9" i="21"/>
  <c r="F17" i="21"/>
  <c r="F31" i="21"/>
  <c r="F41" i="21"/>
  <c r="F8" i="21"/>
  <c r="F16" i="21"/>
  <c r="F19" i="21"/>
  <c r="F23" i="21"/>
  <c r="F35" i="21"/>
  <c r="F39" i="21"/>
  <c r="F43" i="21"/>
  <c r="F5" i="21"/>
  <c r="J38" i="20"/>
  <c r="J40" i="20" s="1"/>
  <c r="B40" i="20"/>
  <c r="F62" i="19"/>
  <c r="J62" i="19"/>
  <c r="J64" i="19" s="1"/>
  <c r="L14" i="19"/>
  <c r="F63" i="19"/>
  <c r="L63" i="19" s="1"/>
  <c r="P63" i="19" s="1"/>
  <c r="P62" i="19" l="1"/>
  <c r="P64" i="19" s="1"/>
  <c r="D4" i="21"/>
  <c r="D7" i="21"/>
  <c r="D14" i="21"/>
  <c r="D20" i="21"/>
  <c r="D22" i="21"/>
  <c r="D24" i="21"/>
  <c r="D28" i="21"/>
  <c r="D30" i="21"/>
  <c r="D32" i="21"/>
  <c r="D34" i="21"/>
  <c r="D38" i="21"/>
  <c r="D40" i="21"/>
  <c r="D42" i="21"/>
  <c r="D44" i="21"/>
  <c r="D10" i="21"/>
  <c r="D12" i="21"/>
  <c r="D18" i="21"/>
  <c r="D9" i="21"/>
  <c r="D17" i="21"/>
  <c r="D8" i="21"/>
  <c r="D15" i="21"/>
  <c r="D23" i="21"/>
  <c r="D25" i="21"/>
  <c r="D27" i="21"/>
  <c r="D29" i="21"/>
  <c r="D33" i="21"/>
  <c r="D35" i="21"/>
  <c r="D36" i="21"/>
  <c r="D37" i="21"/>
  <c r="D39" i="21"/>
  <c r="D43" i="21"/>
  <c r="D45" i="21"/>
  <c r="D46" i="21"/>
  <c r="D16" i="21"/>
  <c r="D26" i="21"/>
  <c r="D19" i="21"/>
  <c r="D21" i="21"/>
  <c r="D13" i="21"/>
  <c r="D11" i="21"/>
  <c r="D41" i="21"/>
  <c r="D6" i="21"/>
  <c r="D31" i="21"/>
  <c r="L62" i="19"/>
  <c r="L64" i="19" s="1"/>
  <c r="F64" i="19"/>
</calcChain>
</file>

<file path=xl/sharedStrings.xml><?xml version="1.0" encoding="utf-8"?>
<sst xmlns="http://schemas.openxmlformats.org/spreadsheetml/2006/main" count="1098" uniqueCount="646">
  <si>
    <t>Reporting period:</t>
  </si>
  <si>
    <t>from</t>
  </si>
  <si>
    <t>to</t>
  </si>
  <si>
    <t xml:space="preserve">Joint Technical Secretariat
Konstitucijos pr. 7, LT-09308,
Vilnius, Lithuania
</t>
  </si>
  <si>
    <t xml:space="preserve">• The answers to all questions must cover the respective reporting period. </t>
  </si>
  <si>
    <t>Name of the Lead Beneficiary:</t>
  </si>
  <si>
    <t>Name,  position and contact 
details of the Lead Beneficiary’s
 authorised person:</t>
  </si>
  <si>
    <t>Activities implemented within
 the reporting period</t>
  </si>
  <si>
    <t>Quantification</t>
  </si>
  <si>
    <t>Problems solved or needs met</t>
  </si>
  <si>
    <t>Deviations from the initially planned activity and their reason/justification</t>
  </si>
  <si>
    <t>GA1</t>
  </si>
  <si>
    <t>GA2</t>
  </si>
  <si>
    <t>GA3</t>
  </si>
  <si>
    <t>GA4</t>
  </si>
  <si>
    <t>Output</t>
  </si>
  <si>
    <t>Number of Output</t>
  </si>
  <si>
    <t>Activity (GA)</t>
  </si>
  <si>
    <t xml:space="preserve">Title of the contract, contractor and amount </t>
  </si>
  <si>
    <t>Procurement procedure</t>
  </si>
  <si>
    <t>GA</t>
  </si>
  <si>
    <t>Title of GA</t>
  </si>
  <si>
    <t>Management and coordination</t>
  </si>
  <si>
    <t>Quarter 
1</t>
  </si>
  <si>
    <t>Quarter
2</t>
  </si>
  <si>
    <t>Quarter
3</t>
  </si>
  <si>
    <t>Quarter
4</t>
  </si>
  <si>
    <t>Quarter
5</t>
  </si>
  <si>
    <t>Quarter
6</t>
  </si>
  <si>
    <t>Quarter
7</t>
  </si>
  <si>
    <t>Quarter
8</t>
  </si>
  <si>
    <t>Name and position of the Signatory</t>
  </si>
  <si>
    <t>Location</t>
  </si>
  <si>
    <t xml:space="preserve">Date  </t>
  </si>
  <si>
    <t>The list of the attached annexes to the Report:</t>
  </si>
  <si>
    <t>1. Documents related to the GA1</t>
  </si>
  <si>
    <t>2. Documents related to the GA2</t>
  </si>
  <si>
    <t>Original</t>
  </si>
  <si>
    <t>Definitions:</t>
  </si>
  <si>
    <r>
      <t xml:space="preserve">Sources and means of verification
</t>
    </r>
    <r>
      <rPr>
        <sz val="10"/>
        <color theme="1"/>
        <rFont val="Calibri"/>
        <family val="2"/>
        <scheme val="minor"/>
      </rPr>
      <t>(Where / how to get information)</t>
    </r>
  </si>
  <si>
    <r>
      <t xml:space="preserve">Indicators
</t>
    </r>
    <r>
      <rPr>
        <sz val="10"/>
        <color theme="1"/>
        <rFont val="Calibri"/>
        <family val="2"/>
        <scheme val="minor"/>
      </rPr>
      <t>(How to measure change)</t>
    </r>
  </si>
  <si>
    <t>1. Human resources</t>
  </si>
  <si>
    <t xml:space="preserve">2. Travel and accommodation </t>
  </si>
  <si>
    <t>Balance after reporting period</t>
  </si>
  <si>
    <t>Lead Beneficiary</t>
  </si>
  <si>
    <t xml:space="preserve">Total </t>
  </si>
  <si>
    <t>3. Supplies, external services and other costs</t>
  </si>
  <si>
    <t>4. Works and long-term investments</t>
  </si>
  <si>
    <t>5. Preparation costs</t>
  </si>
  <si>
    <t>6. Total direct eligible costs of the project (1+5)</t>
  </si>
  <si>
    <t>Project index No:</t>
  </si>
  <si>
    <t>Title of the Project:</t>
  </si>
  <si>
    <t>Website(s) of the Beneficiaries
 where information on the Project is available</t>
  </si>
  <si>
    <t xml:space="preserve">• The Progress Report must be sent to the Joint Technical Secretariat to the following address: </t>
  </si>
  <si>
    <t xml:space="preserve">Planned activities </t>
  </si>
  <si>
    <t xml:space="preserve">7. Indirect administrative costs </t>
  </si>
  <si>
    <t>8. Total eligible costs (6+7)</t>
  </si>
  <si>
    <t>Unit</t>
  </si>
  <si>
    <t>No of units</t>
  </si>
  <si>
    <t>Unit rate (in EUR)</t>
  </si>
  <si>
    <t>Costs (in EUR)</t>
  </si>
  <si>
    <t>Allowed reallocations</t>
  </si>
  <si>
    <t>Subtotal Human Resources</t>
  </si>
  <si>
    <t>Per item</t>
  </si>
  <si>
    <t>Per service</t>
  </si>
  <si>
    <t>Per event</t>
  </si>
  <si>
    <t>2. Travel and accommodation</t>
  </si>
  <si>
    <t>Subtotal Travel and accommodation</t>
  </si>
  <si>
    <t>Subtotal Supplies, external services and other costs</t>
  </si>
  <si>
    <t>Subtotal Works and long-term investments</t>
  </si>
  <si>
    <t>5.1. Preparation of technical studies and documentation (up to 5% of the cost of the infrastructure component financed by the Programme within the project to which these documents were required)</t>
  </si>
  <si>
    <t>6.  Subtotal direct eligible costs of the project (1-5)</t>
  </si>
  <si>
    <t>7.  Indirect administrative costs (maximum 7% of BH 1 "Human Resources".)</t>
  </si>
  <si>
    <t>Balance (from project start including current report), in EUR</t>
  </si>
  <si>
    <t xml:space="preserve">Target groups (including vulnerable groups) </t>
  </si>
  <si>
    <t>2. Take into account the information indicated in the report(s) and Project Description, when filling in the Logframe matrix.</t>
  </si>
  <si>
    <t>3. See definitions below the Logframe matrix in order to fill it in correctly.</t>
  </si>
  <si>
    <t xml:space="preserve">Overall  objective: impact   </t>
  </si>
  <si>
    <t>remove years</t>
  </si>
  <si>
    <t>No. of
Activity</t>
  </si>
  <si>
    <t xml:space="preserve">2.7 External/internal problems and counter measures taken </t>
  </si>
  <si>
    <t>The European Commission/ Managing Authority may wish to publicise the results of the project. Do you have any objection to this Progress Report being published on EuropeAid Co-operation Office/ Programme website? If so, please state your objections here:</t>
  </si>
  <si>
    <t xml:space="preserve">Expenditures incurred in reporting period </t>
  </si>
  <si>
    <t>1. Human Resources</t>
  </si>
  <si>
    <t>state budget</t>
  </si>
  <si>
    <t>regional authority budget</t>
  </si>
  <si>
    <t>municipal budget</t>
  </si>
  <si>
    <t>TOTAL PROJECT FUNDING</t>
  </si>
  <si>
    <t>TOTAL CO-FINANCING BY THE BENEFICIARIES</t>
  </si>
  <si>
    <t xml:space="preserve">Co-financing by Beneficiary 2 </t>
  </si>
  <si>
    <t xml:space="preserve">Co-financing by Beneficiary 3 </t>
  </si>
  <si>
    <t>Activities</t>
  </si>
  <si>
    <t>Total</t>
  </si>
  <si>
    <t xml:space="preserve">Date when the document was issued </t>
  </si>
  <si>
    <t>Name of the supplier/service provider</t>
  </si>
  <si>
    <t xml:space="preserve">Date when the document was paid </t>
  </si>
  <si>
    <t>Total eligible amount in national currency</t>
  </si>
  <si>
    <t>Total eligible amount in EUR</t>
  </si>
  <si>
    <t xml:space="preserve">Lead Beneficiary / Beneficiaries </t>
  </si>
  <si>
    <t>EU FUNDING (GRANT AMOUNT)</t>
  </si>
  <si>
    <t xml:space="preserve">Co-financing by Beneficiary 4 </t>
  </si>
  <si>
    <t>Co-financing by Lead Beneficiary:</t>
  </si>
  <si>
    <t>Balance (from project start including current report and forecast), in EUR</t>
  </si>
  <si>
    <t>** Follow the guiding of use of exchange rate</t>
  </si>
  <si>
    <t>Expenditures incurred during previous reporting period (-s)*</t>
  </si>
  <si>
    <t>• For ecological reasons we suggest to use double-sided printouts as much as possible.</t>
  </si>
  <si>
    <t>Specific objective(s)
(So): Results (outcomes)</t>
  </si>
  <si>
    <t>Contracted value
(1)</t>
  </si>
  <si>
    <t>Achieved within reporting period
(2)</t>
  </si>
  <si>
    <t>Achieved since the start date (cummulative)
(3)</t>
  </si>
  <si>
    <t>Progress (%)
(4)
4=3/1x100%</t>
  </si>
  <si>
    <t>Modifications to the Project budget between beneficiaries</t>
  </si>
  <si>
    <t>other (specify)</t>
  </si>
  <si>
    <t>Activity (specify)</t>
  </si>
  <si>
    <t>Provide an updated project plan for the future by marking the relevant boxes by X. This plan shall cover the period from the current progress report to the end date of the project.</t>
  </si>
  <si>
    <t>Description of output</t>
  </si>
  <si>
    <t>Outputs planned for
 the next reporting period</t>
  </si>
  <si>
    <t>Description of related outputs</t>
  </si>
  <si>
    <t>Number of outputs</t>
  </si>
  <si>
    <t>Outputs produced within
the current reporting period</t>
  </si>
  <si>
    <t>1.1 The first group of activities (GA1)</t>
  </si>
  <si>
    <t>1.3 The third group of activities (GA3)</t>
  </si>
  <si>
    <t>1.4 The fourth group of activities (GA4)</t>
  </si>
  <si>
    <t>1.5 The fifth group of activities (GA5)</t>
  </si>
  <si>
    <t>Changes in the Project staff</t>
  </si>
  <si>
    <t>1.2 The second group of activities (GA2)</t>
  </si>
  <si>
    <t>1.6 Table of the communication outputs</t>
  </si>
  <si>
    <r>
      <t xml:space="preserve">Results chain
</t>
    </r>
    <r>
      <rPr>
        <sz val="10"/>
        <rFont val="Calibri"/>
        <family val="2"/>
        <scheme val="minor"/>
      </rPr>
      <t>(What we want to achieve)</t>
    </r>
  </si>
  <si>
    <t>1. Provide an updated version of the Logframe matrix. Additional lines can be added for listing activities or outputs .</t>
  </si>
  <si>
    <t>3. TIMETABLE</t>
  </si>
  <si>
    <t>Co-financing by Beneficiary 5</t>
  </si>
  <si>
    <t>Co-financing by Beneficiary 6</t>
  </si>
  <si>
    <t>Co-financing by Beneficiary 7</t>
  </si>
  <si>
    <t>Co-financing by Beneficiary 8</t>
  </si>
  <si>
    <t>Forecast for next reporting period (in EUR)</t>
  </si>
  <si>
    <t>Total eligible costs (6+7)</t>
  </si>
  <si>
    <t>Exchange rate**</t>
  </si>
  <si>
    <t>Accumulated expenditures in previous reporting periods (in EUR)*</t>
  </si>
  <si>
    <t xml:space="preserve">* In case of the first Progress Report this column shall not be filled. </t>
  </si>
  <si>
    <r>
      <t xml:space="preserve">List all contracts (works, supplies, services) above </t>
    </r>
    <r>
      <rPr>
        <b/>
        <i/>
        <sz val="11"/>
        <color theme="1"/>
        <rFont val="Calibri"/>
        <family val="2"/>
      </rPr>
      <t>€3.000</t>
    </r>
    <r>
      <rPr>
        <sz val="11"/>
        <color theme="1"/>
        <rFont val="Calibri"/>
        <family val="2"/>
      </rPr>
      <t xml:space="preserve"> (</t>
    </r>
    <r>
      <rPr>
        <i/>
        <sz val="11"/>
        <color theme="1"/>
        <rFont val="Calibri"/>
        <family val="2"/>
      </rPr>
      <t>without VAT</t>
    </r>
    <r>
      <rPr>
        <sz val="11"/>
        <color theme="1"/>
        <rFont val="Calibri"/>
        <family val="2"/>
      </rPr>
      <t xml:space="preserve">) </t>
    </r>
    <r>
      <rPr>
        <i/>
        <sz val="11"/>
        <color theme="1"/>
        <rFont val="Calibri"/>
        <family val="2"/>
      </rPr>
      <t>awarded within the reporting period, the procurement procedures you have done for each type of the contracts, i.e., service, supplies and work contracts and the name of the contractor. Add as many rows as necessary.</t>
    </r>
  </si>
  <si>
    <t>Beneficiary (number)</t>
  </si>
  <si>
    <t>Accumulated co-financing in previous reporting period(s) (in EUR)*</t>
  </si>
  <si>
    <t>Next reporting period</t>
  </si>
  <si>
    <t xml:space="preserve">Planned / contracted 
(in EUR) </t>
  </si>
  <si>
    <t>No of the budget item</t>
  </si>
  <si>
    <t>Registration/ identity No of the supplier / organisation</t>
  </si>
  <si>
    <t>10. ANNEXES</t>
  </si>
  <si>
    <t>Original budget</t>
  </si>
  <si>
    <t>Lead Beneficiary /
No of Beneficiary</t>
  </si>
  <si>
    <t xml:space="preserve">* In the first Progress Report this part of table shall not be filled in and therefore can be deleted. </t>
  </si>
  <si>
    <t>Source of Funding</t>
  </si>
  <si>
    <t>Region (core, adjoining region)</t>
  </si>
  <si>
    <t>Expenditure outside the Programme area in the reporting period 
(in EUR)</t>
  </si>
  <si>
    <t>Accumulated expenditure outside the Programme area in the previuos reporting period(s) (in EUR)</t>
  </si>
  <si>
    <t xml:space="preserve">Signature </t>
  </si>
  <si>
    <t xml:space="preserve">                       Beneficiary
Budget heading</t>
  </si>
  <si>
    <t>4. INFORMATION ON PROCUREMENT PROCEDURES</t>
  </si>
  <si>
    <t xml:space="preserve">I, the undersigned as the representative of the Lead Beneficiary, certify, that information submitted in this Progress Report and its annexes to our knowledge and conviction is true and corresponds to the project:       
</t>
  </si>
  <si>
    <t xml:space="preserve">Lead Beneficiary: </t>
  </si>
  <si>
    <t>5. PROGRESS FINANCIAL REPORT</t>
  </si>
  <si>
    <t>EXPENDITURE</t>
  </si>
  <si>
    <t>Beneficiary No 2</t>
  </si>
  <si>
    <t>6. FINANCIAL SUMMARY BY EACH BENEFICIARY AND BUDGET HEADING</t>
  </si>
  <si>
    <t>Contracted budget by beneficiaries</t>
  </si>
  <si>
    <t>7. SOURCES OF FUNDING</t>
  </si>
  <si>
    <t>8. DETAILED REPORT OF EXPENDITURE FOR EACH BUDGET ITEM AND BENEFICIARY</t>
  </si>
  <si>
    <t>No</t>
  </si>
  <si>
    <t>Name of the product / service / work element/ expenditure</t>
  </si>
  <si>
    <t>Document No</t>
  </si>
  <si>
    <t xml:space="preserve">Form of payment: 
(R-Remittance)
(C-Cash) </t>
  </si>
  <si>
    <t>* Add as much rows as you need. Please, respect formulas in the column No 12.</t>
  </si>
  <si>
    <t xml:space="preserve">Contracted budget outside the Programme area  
(in EUR) </t>
  </si>
  <si>
    <t>Copy(ies)</t>
  </si>
  <si>
    <t xml:space="preserve">9. EXPENDITURE OUTSIDE THE PROGRAMME AREA                                                                </t>
  </si>
  <si>
    <r>
      <t xml:space="preserve">• The Progress Report must be submitted in a bound 1 original and 1 copy, certified as true, in paper version and in </t>
    </r>
    <r>
      <rPr>
        <sz val="11"/>
        <color theme="1"/>
        <rFont val="Calibri"/>
        <family val="2"/>
        <scheme val="minor"/>
      </rPr>
      <t xml:space="preserve">electronic version. </t>
    </r>
  </si>
  <si>
    <t xml:space="preserve">• Add Letters of endorsement issued by Beneficiaries proving they have read the
Progress Report and they comply with the provided information. Each Beneficiary shall  sign a separate letter, indicating the date of signature of the Progress Report they refer to. </t>
  </si>
  <si>
    <t>• This Progress Report must be completed and signed by the Lead Beneficiary’s signatory of the Declaration by the Applicant in the Grant Application Form or other
authorised representative of the Lead Beneficiary.</t>
  </si>
  <si>
    <t xml:space="preserve">• The Joint Technical Secretariat/ Managing Authority will reject any incomplete
or badly completed reports. </t>
  </si>
  <si>
    <r>
      <rPr>
        <b/>
        <i/>
        <sz val="11"/>
        <color theme="1"/>
        <rFont val="Calibri"/>
        <family val="2"/>
        <scheme val="minor"/>
      </rPr>
      <t>Overall objective</t>
    </r>
    <r>
      <rPr>
        <i/>
        <sz val="11"/>
        <color theme="1"/>
        <rFont val="Calibri"/>
        <family val="2"/>
        <scheme val="minor"/>
      </rPr>
      <t xml:space="preserve"> </t>
    </r>
    <r>
      <rPr>
        <b/>
        <i/>
        <sz val="11"/>
        <color theme="1"/>
        <rFont val="Calibri"/>
        <family val="2"/>
        <scheme val="minor"/>
      </rPr>
      <t>- impact</t>
    </r>
    <r>
      <rPr>
        <sz val="11"/>
        <color theme="1"/>
        <rFont val="Calibri"/>
        <family val="2"/>
        <scheme val="minor"/>
      </rPr>
      <t xml:space="preserve"> means the primary and secondary, long term effects produced by the Project.</t>
    </r>
  </si>
  <si>
    <r>
      <rPr>
        <b/>
        <i/>
        <sz val="11"/>
        <color theme="1"/>
        <rFont val="Calibri"/>
        <family val="2"/>
        <scheme val="minor"/>
      </rPr>
      <t>Specific objective(s) -results (So)</t>
    </r>
    <r>
      <rPr>
        <sz val="11"/>
        <color theme="1"/>
        <rFont val="Calibri"/>
        <family val="2"/>
        <scheme val="minor"/>
      </rPr>
      <t xml:space="preserve"> means the achieved direct short-term and medium-term effects of the project’s outputs.</t>
    </r>
  </si>
  <si>
    <r>
      <rPr>
        <b/>
        <i/>
        <sz val="11"/>
        <color theme="1"/>
        <rFont val="Calibri"/>
        <family val="2"/>
        <scheme val="minor"/>
      </rPr>
      <t>Outputs (Op)</t>
    </r>
    <r>
      <rPr>
        <sz val="11"/>
        <color theme="1"/>
        <rFont val="Calibri"/>
        <family val="2"/>
        <scheme val="minor"/>
      </rPr>
      <t xml:space="preserve"> mean  the products, capital goods and services which result from the project's activities.</t>
    </r>
  </si>
  <si>
    <r>
      <rPr>
        <b/>
        <i/>
        <sz val="11"/>
        <color theme="1"/>
        <rFont val="Calibri"/>
        <family val="2"/>
        <scheme val="minor"/>
      </rPr>
      <t>Activities (Act)</t>
    </r>
    <r>
      <rPr>
        <sz val="11"/>
        <color theme="1"/>
        <rFont val="Calibri"/>
        <family val="2"/>
        <scheme val="minor"/>
      </rPr>
      <t xml:space="preserve"> mean the collection of tasks to be carried out in order to achieve the outputs.</t>
    </r>
  </si>
  <si>
    <r>
      <rPr>
        <b/>
        <i/>
        <sz val="11"/>
        <color theme="1"/>
        <rFont val="Calibri"/>
        <family val="2"/>
        <scheme val="minor"/>
      </rPr>
      <t>Indicator</t>
    </r>
    <r>
      <rPr>
        <sz val="11"/>
        <color theme="1"/>
        <rFont val="Calibri"/>
        <family val="2"/>
        <scheme val="minor"/>
      </rPr>
      <t xml:space="preserve"> is the quantitative and/or qualitative factor or variable that provides a simple and reliable means to measure the achievement of the results of the project.</t>
    </r>
  </si>
  <si>
    <t>core region</t>
  </si>
  <si>
    <t>adjoining region</t>
  </si>
  <si>
    <t>1. If there is no information to be indicated, mark the relevant text fields with N/A.</t>
  </si>
  <si>
    <t>2. If additional information is to be indicated, add as many rows as necessary.</t>
  </si>
  <si>
    <t>1. Add as many rows as necessary and delete information/rows which are not applicable.</t>
  </si>
  <si>
    <r>
      <t xml:space="preserve">2. Indicate annexes which prove the implemented activities and achieved outputs. Sort the very annexes accordingly 
as supporting documents attached to the report. The annexes to be attached must correspond with the  table of supporting documents of the Guidelines for Applicants and Beneficiaries.  Mark a box with </t>
    </r>
    <r>
      <rPr>
        <sz val="11"/>
        <color theme="1"/>
        <rFont val="Wingdings 2"/>
        <family val="1"/>
        <charset val="2"/>
      </rPr>
      <t>T</t>
    </r>
    <r>
      <rPr>
        <i/>
        <sz val="11"/>
        <color theme="1"/>
        <rFont val="Calibri"/>
        <family val="2"/>
      </rPr>
      <t xml:space="preserve"> if an original and/or a copy(ies) are attached to the report.</t>
    </r>
  </si>
  <si>
    <t>No. of copies / edition, circulation 
(if applicable)</t>
  </si>
  <si>
    <t>Reported 
(in EUR)</t>
  </si>
  <si>
    <t>Percentage (%)</t>
  </si>
  <si>
    <t>Beneficiary 
No.2</t>
  </si>
  <si>
    <t>Beneficiary 
No.3</t>
  </si>
  <si>
    <t>Beneficiary 
No.4</t>
  </si>
  <si>
    <t>Beneficiary 
No.5</t>
  </si>
  <si>
    <t>Beneficiary 
No.6</t>
  </si>
  <si>
    <t>Beneficiary 
No.7</t>
  </si>
  <si>
    <t>Beneficiary 
No.8</t>
  </si>
  <si>
    <t>Lead 
Beneficiary</t>
  </si>
  <si>
    <t>Joint cross-border cultural and training events</t>
  </si>
  <si>
    <t>x</t>
  </si>
  <si>
    <t>N/A</t>
  </si>
  <si>
    <t>2.1.</t>
  </si>
  <si>
    <t>Per month</t>
  </si>
  <si>
    <t>Beneficiary No 3</t>
  </si>
  <si>
    <t>Per set</t>
  </si>
  <si>
    <t>Subtotal Preparation costs</t>
  </si>
  <si>
    <t>National and local authorities‘ policies and measures to promote tourism and culture remain the same or improve. There are sufficient budgetary allocations
from public budget to ensure durability of activities.
The economic situation remains favourable for development of tourism, culture and crafts.
Visa regime remains the same or is facilitated.
Public image of tourism and promotion of local culture remains positive.</t>
  </si>
  <si>
    <t>Project reports.
The acts of acceptance of transfer. Photographs.</t>
  </si>
  <si>
    <t>The economic situation remains
favorable for development of tourism, culture and crafts.
The target groups (Professionals of cultural and tourism field, tourists and local population) are properly informed, sufficiently interested, motivated to promote cultural and historical heritage
and traditional skills, and to participate further in the cultural, historical activities, traditional skills events. The target groups (professionals in culture and tourims) are sufficiently motivated to share their experience and accept innovation</t>
  </si>
  <si>
    <t xml:space="preserve">Professionals in the fields of culture, cultural and historical heritage and tourism who improved their professional skills by the end of the project (persons). </t>
  </si>
  <si>
    <t>_</t>
  </si>
  <si>
    <t xml:space="preserve">1.1. </t>
  </si>
  <si>
    <t>1.2.</t>
  </si>
  <si>
    <t xml:space="preserve">1.3. </t>
  </si>
  <si>
    <t>R</t>
  </si>
  <si>
    <r>
      <rPr>
        <b/>
        <sz val="11"/>
        <color theme="1"/>
        <rFont val="Calibri"/>
        <family val="2"/>
        <scheme val="minor"/>
      </rPr>
      <t>Activity 1.1 Management and coordination system</t>
    </r>
    <r>
      <rPr>
        <sz val="11"/>
        <color theme="1"/>
        <rFont val="Calibri"/>
        <family val="2"/>
        <scheme val="minor"/>
      </rPr>
      <t xml:space="preserve">
</t>
    </r>
    <r>
      <rPr>
        <sz val="11"/>
        <rFont val="Calibri"/>
        <family val="2"/>
        <scheme val="minor"/>
      </rPr>
      <t xml:space="preserve">
</t>
    </r>
  </si>
  <si>
    <r>
      <rPr>
        <b/>
        <sz val="11"/>
        <color theme="1"/>
        <rFont val="Calibri"/>
        <family val="2"/>
        <scheme val="minor"/>
      </rPr>
      <t xml:space="preserve">Activity 1.2 Internal monitoring and reporting procedures </t>
    </r>
    <r>
      <rPr>
        <sz val="11"/>
        <color theme="1"/>
        <rFont val="Calibri"/>
        <family val="2"/>
        <scheme val="minor"/>
      </rPr>
      <t xml:space="preserve">
</t>
    </r>
  </si>
  <si>
    <r>
      <rPr>
        <b/>
        <sz val="11"/>
        <color theme="1"/>
        <rFont val="Calibri"/>
        <family val="2"/>
        <scheme val="minor"/>
      </rPr>
      <t>Activity 2.1 Promotional campaign of project
activities and achievements</t>
    </r>
    <r>
      <rPr>
        <i/>
        <sz val="11"/>
        <color theme="0" tint="-0.499984740745262"/>
        <rFont val="Calibri"/>
        <family val="2"/>
        <scheme val="minor"/>
      </rPr>
      <t xml:space="preserve">
</t>
    </r>
    <r>
      <rPr>
        <i/>
        <sz val="11"/>
        <color theme="0" tint="-0.34998626667073579"/>
        <rFont val="Calibri"/>
        <family val="2"/>
        <scheme val="minor"/>
      </rPr>
      <t xml:space="preserve">
</t>
    </r>
  </si>
  <si>
    <t>articles in the newspaper</t>
  </si>
  <si>
    <t xml:space="preserve">news updates on the beneficiaries social networks </t>
  </si>
  <si>
    <t>2.1</t>
  </si>
  <si>
    <t>Stickers</t>
  </si>
  <si>
    <t>Adapting of cultural heritage sites for cultural and tourism activities</t>
  </si>
  <si>
    <t>X</t>
  </si>
  <si>
    <t xml:space="preserve"> This activity was not planned to be implemented within the reporting period.</t>
  </si>
  <si>
    <t xml:space="preserve">8. Economic Classification of the expenditures (for Lithuanian beneficiaries) </t>
  </si>
  <si>
    <t>9. Proof of publication of the international tender (procurement notice)</t>
  </si>
  <si>
    <t>10. Exploitation/commissioning acts or acceptance acts/certificates (for works)</t>
  </si>
  <si>
    <t>11. Letters of endorsement</t>
  </si>
  <si>
    <t>12. Document which proves the right/authorisation to  sign the documents in case the head of organisation is substituted by an authorised representative</t>
  </si>
  <si>
    <t>4.2</t>
  </si>
  <si>
    <t>4. Documents related to the GA 4</t>
  </si>
  <si>
    <t>5. Individual Expenditure Verification Reports</t>
  </si>
  <si>
    <t>6. Request for payment</t>
  </si>
  <si>
    <t>7. Economic Classification of the requested amount (for Lithuanian beneficiaries)</t>
  </si>
  <si>
    <t xml:space="preserve">news updates on beneficiaries social networks </t>
  </si>
  <si>
    <t>News updates on internet site</t>
  </si>
  <si>
    <t>Consolidated progress report</t>
  </si>
  <si>
    <t xml:space="preserve">Temporary billboard </t>
  </si>
  <si>
    <t>Administration of Druskininkai Municipality,  Head of Finance and Accountancy Division, Julija Ramanauskienė</t>
  </si>
  <si>
    <t>Pay slip No. 7</t>
  </si>
  <si>
    <t>Pay slip No. 8</t>
  </si>
  <si>
    <t>Pay slip No. 9</t>
  </si>
  <si>
    <t>Pay slip No. 10</t>
  </si>
  <si>
    <t>Pay slip No. 11</t>
  </si>
  <si>
    <t>Pay slip No. 12</t>
  </si>
  <si>
    <t>Expenditure verification (audit) GA 1.2</t>
  </si>
  <si>
    <t>4.3</t>
  </si>
  <si>
    <t>Posters</t>
  </si>
  <si>
    <t>Per trip</t>
  </si>
  <si>
    <t>Per person/day</t>
  </si>
  <si>
    <t xml:space="preserve">1.5. </t>
  </si>
  <si>
    <t>Salary record sheet No 3 for March, 2019</t>
  </si>
  <si>
    <t>03.04.2019</t>
  </si>
  <si>
    <t>C</t>
  </si>
  <si>
    <t>Salary record sheet No 4 for April, 2019</t>
  </si>
  <si>
    <t>Salary record sheet No 5 for May, 2019</t>
  </si>
  <si>
    <t>Salary record sheet No 6 for June, 2019</t>
  </si>
  <si>
    <t>Salary record sheet No 7 for July, 2019</t>
  </si>
  <si>
    <t>С</t>
  </si>
  <si>
    <t>Salary record sheet No 8 for August, 2019</t>
  </si>
  <si>
    <t>1.6.</t>
  </si>
  <si>
    <t>2.22</t>
  </si>
  <si>
    <t>1.7</t>
  </si>
  <si>
    <t>PR7</t>
  </si>
  <si>
    <t>188211432</t>
  </si>
  <si>
    <t>2019-04-30, 2019-05-03</t>
  </si>
  <si>
    <t>B3</t>
  </si>
  <si>
    <t>1.8</t>
  </si>
  <si>
    <t>2.3</t>
  </si>
  <si>
    <t>2019-07-11</t>
  </si>
  <si>
    <t>2019-05-07</t>
  </si>
  <si>
    <t>B2</t>
  </si>
  <si>
    <t>LB</t>
  </si>
  <si>
    <r>
      <t>PROGRESS REPORT</t>
    </r>
    <r>
      <rPr>
        <b/>
        <sz val="11"/>
        <rFont val="Calibri"/>
        <family val="2"/>
        <scheme val="minor"/>
      </rPr>
      <t xml:space="preserve"> NO 2</t>
    </r>
  </si>
  <si>
    <t>All beneficiaries</t>
  </si>
  <si>
    <t xml:space="preserve">The activity was not implemented during the reporting period. </t>
  </si>
  <si>
    <t xml:space="preserve">Activities implemented within
 the reporting period                                                                                                                                              </t>
  </si>
  <si>
    <r>
      <t xml:space="preserve">Outputs produced within
the current reporting period                                                                                                         </t>
    </r>
    <r>
      <rPr>
        <i/>
        <sz val="11"/>
        <color rgb="FFC00000"/>
        <rFont val="Calibri"/>
        <family val="2"/>
        <charset val="186"/>
        <scheme val="minor"/>
      </rPr>
      <t>Outputs are immediate products of the project activities: tangible goods, services and infrastructure that activities produce</t>
    </r>
  </si>
  <si>
    <r>
      <t xml:space="preserve">Outputs planned for
 the next reporting period                                                                                                       </t>
    </r>
    <r>
      <rPr>
        <i/>
        <sz val="11"/>
        <color rgb="FFC00000"/>
        <rFont val="Calibri"/>
        <family val="2"/>
        <charset val="186"/>
        <scheme val="minor"/>
      </rPr>
      <t>Planned outputs for next 6-months reporting period,</t>
    </r>
    <r>
      <rPr>
        <b/>
        <i/>
        <sz val="11"/>
        <color rgb="FFC00000"/>
        <rFont val="Calibri"/>
        <family val="2"/>
        <charset val="186"/>
        <scheme val="minor"/>
      </rPr>
      <t xml:space="preserve"> NOT all remaining outputs until the end of the project</t>
    </r>
  </si>
  <si>
    <t>Individual beneficiaries reports submitted to auditors</t>
  </si>
  <si>
    <t xml:space="preserve">* If there were changes in the Project staff (project manager, financial manager or contact person) within the reporting period, indicate positions changed and a reason for changes. </t>
  </si>
  <si>
    <r>
      <t xml:space="preserve">Outputs planned for
 the next reporting period                                                                                                  </t>
    </r>
    <r>
      <rPr>
        <i/>
        <sz val="11"/>
        <color rgb="FFC00000"/>
        <rFont val="Calibri"/>
        <family val="2"/>
        <charset val="186"/>
        <scheme val="minor"/>
      </rPr>
      <t>Planned outputs for next 6-months reporting period, NOT all remaining outputs until the end of the project</t>
    </r>
  </si>
  <si>
    <t>* If the project is targeted at involvement of the particular target groups, describe which group(s) were involved within the reporting period. In case of Priority 1.1 and 1.2 indicate also which vulnerable groups were targeted.</t>
  </si>
  <si>
    <t>* Describe what needs of the group were met or problems were solved within the activity</t>
  </si>
  <si>
    <t>* Indicate the number of  related activity</t>
  </si>
  <si>
    <r>
      <t xml:space="preserve">Outputs produced within
the current reporting period                                                                                                </t>
    </r>
    <r>
      <rPr>
        <i/>
        <sz val="11"/>
        <color rgb="FFC00000"/>
        <rFont val="Calibri"/>
        <family val="2"/>
        <charset val="186"/>
        <scheme val="minor"/>
      </rPr>
      <t>Outputs are immediate products of the project activities: tangible goods, services and infrastructure that activities produce</t>
    </r>
  </si>
  <si>
    <r>
      <t xml:space="preserve">Outputs planned for
 the next reporting period                                                                                                     </t>
    </r>
    <r>
      <rPr>
        <i/>
        <sz val="11"/>
        <color rgb="FFC00000"/>
        <rFont val="Calibri"/>
        <family val="2"/>
        <charset val="186"/>
        <scheme val="minor"/>
      </rPr>
      <t>Planned outputs for next 6-months reporting period, NOT all remaining outputs until the end of the project</t>
    </r>
  </si>
  <si>
    <t xml:space="preserve">Deviations from the initially planned activity and their reason/justification </t>
  </si>
  <si>
    <r>
      <t xml:space="preserve">Outputs produced within
the current reporting period                                                                                                        </t>
    </r>
    <r>
      <rPr>
        <i/>
        <sz val="11"/>
        <color rgb="FFC00000"/>
        <rFont val="Calibri"/>
        <family val="2"/>
        <charset val="186"/>
        <scheme val="minor"/>
      </rPr>
      <t>Outputs are immediate products of the project activities: tangible goods, services and infrastructure that activities produce</t>
    </r>
  </si>
  <si>
    <r>
      <t xml:space="preserve">Outputs planned for
 the next reporting period                                                                                            </t>
    </r>
    <r>
      <rPr>
        <i/>
        <sz val="11"/>
        <color rgb="FFC00000"/>
        <rFont val="Calibri"/>
        <family val="2"/>
        <charset val="186"/>
        <scheme val="minor"/>
      </rPr>
      <t>Planned outputs for next 6-months reporting period, NOT all remaining outputs until the end of the project</t>
    </r>
  </si>
  <si>
    <t xml:space="preserve">Describe briefly the activity implemented within the reporting period (what was done, by whom, where, when and how it was implemented). Indicate the involved beneficiaries and participants.    * When reporting activities, use the style and language as in the Project Description.  </t>
  </si>
  <si>
    <t>Indicate the number of related activity</t>
  </si>
  <si>
    <t>Indicate detailed information on the produced output. In case of printed publications or audio/video materials, indicate their titles, when and where they were published/broadcast, how they were disseminated,  how large the reached target audience was (number) and indicate a direct link (if available online)</t>
  </si>
  <si>
    <t>4.3. Joint exhibition of local craftsmen and artist</t>
  </si>
  <si>
    <t>* Indicate the full number of outputs produced, not a fraction (e.g., not 0,5 if 1 is planned)</t>
  </si>
  <si>
    <t>* Indicate full number of outputs to be produced, not a fraction (e.g., not 0,5 if 1 is planned)</t>
  </si>
  <si>
    <t>* If within the reporting period due to a justified reason an activity initially planned to be implemented within this reporting period has not been implemented/ has been transferred to the next reporting period(s), describe the reason and indicate when it is planned to be implemented
* If the activity or output was modified by Request for Amendments, please include information on approved minor or substantial amendments during reporting period (number of requests, dates of submission and approval, signature of Addenda, changed positions and reason for changes). 
* Indicate deviations due to procurement (e.g. the reason the procurement was not started, the contract was not signed).</t>
  </si>
  <si>
    <t>Indicate the produced communication output (e.g, article, brochure, memory plate, stand, audio/video material, press conference, etc.) *Outputs shall correspond to Project Description, section 5.7</t>
  </si>
  <si>
    <t>In case of published materials (e.g., articles, books, brochures, flyers, etc.), indicate their circulation.
*Please follow the format in section 5.7</t>
  </si>
  <si>
    <r>
      <rPr>
        <b/>
        <sz val="11"/>
        <color theme="1"/>
        <rFont val="Calibri"/>
        <family val="2"/>
        <scheme val="minor"/>
      </rPr>
      <t>Activity 3.1 Renovation of exhibition hall in the Daugavpils Culture House</t>
    </r>
    <r>
      <rPr>
        <i/>
        <sz val="11"/>
        <color theme="0" tint="-0.499984740745262"/>
        <rFont val="Calibri"/>
        <family val="2"/>
        <scheme val="minor"/>
      </rPr>
      <t xml:space="preserve">
</t>
    </r>
    <r>
      <rPr>
        <i/>
        <sz val="11"/>
        <color theme="0" tint="-0.34998626667073579"/>
        <rFont val="Calibri"/>
        <family val="2"/>
        <scheme val="minor"/>
      </rPr>
      <t xml:space="preserve">
</t>
    </r>
  </si>
  <si>
    <t>Renovated premises in the Daugavpils Culture House (Daugavpils, LV by LB), 111,13 m2 of area</t>
  </si>
  <si>
    <t>02/05/2019</t>
  </si>
  <si>
    <t>n/a</t>
  </si>
  <si>
    <t>Cultural object - 2 exhibition halls and service rooms (45 m2), Kalvarijskaja 83, Orsha - renovated</t>
  </si>
  <si>
    <t>Furniture (13 tables 1x2m, 70 chairs, 7 sofas, 27 lamps, 7 decorative screens for heating elements) by B3</t>
  </si>
  <si>
    <t>B2 Сonference in Vitebsk “Cultural Heritage and Sustainable Development” for 60 (20 LT, 20 BY, 20 LT) participants</t>
  </si>
  <si>
    <t>Conference and promotion materials: 80 notebooks, 80 pens, 80 badges, 80 programs, 80 folders, 90 pieces of the collection of  conference materials</t>
  </si>
  <si>
    <t>Joint exhibition of local artists and craftspeople took place in Orsha "Crafts through centuries"</t>
  </si>
  <si>
    <t>Participans of Joint exhibition of local artists and craftspeople took place in Orsha "Crafts through centuries"
9LT/ 13BY /12 LV</t>
  </si>
  <si>
    <t xml:space="preserve">
Audience of Joint exhibition of local artists and craftspeople took place in Orsha "Crafts through centuries"</t>
  </si>
  <si>
    <r>
      <rPr>
        <b/>
        <sz val="11"/>
        <color rgb="FFFF0000"/>
        <rFont val="Calibri"/>
        <family val="2"/>
        <charset val="186"/>
        <scheme val="minor"/>
      </rPr>
      <t>Example</t>
    </r>
    <r>
      <rPr>
        <sz val="11"/>
        <color rgb="FFFF0000"/>
        <rFont val="Calibri"/>
        <family val="2"/>
        <charset val="186"/>
        <scheme val="minor"/>
      </rPr>
      <t>:</t>
    </r>
    <r>
      <rPr>
        <sz val="11"/>
        <rFont val="Calibri"/>
        <family val="2"/>
        <scheme val="minor"/>
      </rPr>
      <t xml:space="preserve"> The conference in Vitebsk“Cultural Heritage and Sustainable Development” was postponed for December 2019 as the potential participants could not participate due to being involved in the other Vitebsk Oblast events.</t>
    </r>
  </si>
  <si>
    <t>newsletter in LV, LT, RU languages</t>
  </si>
  <si>
    <r>
      <rPr>
        <b/>
        <sz val="11"/>
        <color rgb="FFC00000"/>
        <rFont val="Calibri"/>
        <family val="2"/>
        <charset val="186"/>
        <scheme val="minor"/>
      </rPr>
      <t>Example.</t>
    </r>
    <r>
      <rPr>
        <sz val="11"/>
        <rFont val="Calibri"/>
        <family val="2"/>
        <charset val="186"/>
        <scheme val="minor"/>
      </rPr>
      <t xml:space="preserve"> 
1) The Beneficiary 3 did not publish the news update about the project on its web-site, as due to change of Internet provider the web-site was not working properly. The news update will be published starting from the II Reporting period. 
2) The Lead Beneficiary did not print the article in the newspaper, as it did not implement any significant cooperation activities or mass events for the target groups during the Ist Reporting period. The article will be published in the II Reporting period before organisation of the mass events. </t>
    </r>
  </si>
  <si>
    <t xml:space="preserve">Local population and tourists were informed about project progress, the upcoming events within the framework of the project, about the events which were implemented, crossborder cooperation, project outputs produced so far and the EU co-financing to the project.  They were informed about the construction works in Daugavpils Culture house and when they will be completed.
</t>
  </si>
  <si>
    <t>Specialists in historical and cultural heritage, actors, crafts people received the information about project progress, the upcoming events within the framework of the project, about the events which were implemented,  the planned outcomes,  facilities that were and will be developed and opportunities for development of culture and crafts potential, information about the joint exhibition in Orsha, tourism promotion event in Kupiskis, other events and activities  that are planned within the framework of the project was also provided; the target groups were informed of the EU contribution to the project.</t>
  </si>
  <si>
    <t xml:space="preserve">TG2: Specialists in culture and tourism (guides, staff of cultural centres, museums and Tourism information centre, etc.) Specialists in historical and cultural heritage, actors, crafts people) in Daugavpils municipality, Kupiskis municipality and Orsha District. 
</t>
  </si>
  <si>
    <t xml:space="preserve">TG1: Local population and tourists of Daugavpils municipality, Kupiskis municipality and Orsha District.
</t>
  </si>
  <si>
    <r>
      <rPr>
        <b/>
        <sz val="11"/>
        <rFont val="Calibri"/>
        <family val="2"/>
        <charset val="186"/>
        <scheme val="minor"/>
      </rPr>
      <t>291</t>
    </r>
    <r>
      <rPr>
        <sz val="11"/>
        <rFont val="Calibri"/>
        <family val="2"/>
        <charset val="186"/>
        <scheme val="minor"/>
      </rPr>
      <t xml:space="preserve">
(received and read the newsletter)</t>
    </r>
  </si>
  <si>
    <t>TG1: Local population and tourists of Daugavpils municipality, Kupiskis municipality and Orsha District.</t>
  </si>
  <si>
    <t xml:space="preserve">TG2: Specialists in culture and tourism (guides, staff of cultural centres, museums and Tourism information centre, etc.) Specialists in historical and cultural heritage, actors, crafts people) in Daugavpils municipality, Kupiskis municipality and Orsha District. </t>
  </si>
  <si>
    <t>3.3, 3.5</t>
  </si>
  <si>
    <t xml:space="preserve">The purchased equipment contributed to better quality of cultural events in Kupiskis municipality and Orsha district.  It has improved tourism infrastructure, quality of tourism services, contributed to attraction of tourists. 150 LT participants (spectators) representing the local population and tourists benefitted from better sound equipment, purchased within the activity 3.3 and used during the  tourism promotion event "Life of Medieval Manor" in activity 4.2. In BY 1851 participants (spectators) representing the local population and the tourists benefitted from better furniure purchased within the activity 3.5 and used for organisation of joint exhibition of local artists and craftspeople "Crafts through centuries" in activity 4.3. </t>
  </si>
  <si>
    <t>4.2, 4.3</t>
  </si>
  <si>
    <t xml:space="preserve">Cultural and tourism services provided in Kupiskis municipality and in Orsha district have become more diversified and of better quality. Cultural and historical heritage (dances, crafts and artistic works) was used for cultural and tourism needs.  The variety and quality of cultural services have improved. Two high quality new cultural services - cultural events in cultural heritage sites in Kupiskis and Orsha were offered to the local residents and tourists of Kupiskis municipality and Orsha District. 150 visitors in Lithuanian region and 1851 visitor in Belarusian region, belonging to local population and tourists were able to participate in cultural events in activities 4.2 and 4.3 and broadened their outlook regarding traditional crafts and culture. Their educational and cultural needs were satisfied. Events had positive effect on strengthening their national identity. Cultural heritage sites were promoted as attractive cultural venues. </t>
  </si>
  <si>
    <t xml:space="preserve">Publications in social networks accounts </t>
  </si>
  <si>
    <t>Article in the national/local newspaper</t>
  </si>
  <si>
    <t>Newsletter for specialists in culture and tourism</t>
  </si>
  <si>
    <t>3 project posters in Latvian, Lithuanian, Russian placed in Beneficiaries premises</t>
  </si>
  <si>
    <t xml:space="preserve">Posters of the tourism promotion event "Life of Medieval Manor"     </t>
  </si>
  <si>
    <t>1 set of printed products for the exhibition "Crafts through centuries" (11 posters, 150 flyers, 250 stickers, 1 banner, 1 roll-up)</t>
  </si>
  <si>
    <t>1 set of printed products for the exhibition (11 posters, 150 flyers, 250 stickers, 1 banner, 1 roll-up)</t>
  </si>
  <si>
    <t xml:space="preserve">4 Posters of the tourism promotion event "Life of Medieval Manor"     </t>
  </si>
  <si>
    <t xml:space="preserve">150 Leaflets (LT) for the tourism promotion event "Life of Medieval Manor"  </t>
  </si>
  <si>
    <t>&lt;signature&gt;</t>
  </si>
  <si>
    <t>&lt;insert date of signature of the Report&gt;</t>
  </si>
  <si>
    <t>&lt;insert name of organisation, position, name and surname of the chief accountant&gt;</t>
  </si>
  <si>
    <t xml:space="preserve">Lead Beneficiary/Beneficiary  No: </t>
  </si>
  <si>
    <t xml:space="preserve">4.8. Multimedia projector </t>
  </si>
  <si>
    <t>Per project</t>
  </si>
  <si>
    <t xml:space="preserve">4.5. Sound equipment </t>
  </si>
  <si>
    <t xml:space="preserve">Per project </t>
  </si>
  <si>
    <t>4.2. Renovation of 2 exhibition halls and service rooms (45 m2), Kalvarijskaja 83, Orsha</t>
  </si>
  <si>
    <t xml:space="preserve">4.1. Renovation of exhibition hall, Uzvaras Str. 17, Daugavpils (111,13 m²) GA 3.1 </t>
  </si>
  <si>
    <t xml:space="preserve">3.18. Author supervision </t>
  </si>
  <si>
    <t>3.17. Supervision of construction works</t>
  </si>
  <si>
    <t>3.16. Promotional video (3 minutes)</t>
  </si>
  <si>
    <t xml:space="preserve">3.15. Set of stickers </t>
  </si>
  <si>
    <t>3.13. Banking services</t>
  </si>
  <si>
    <t>3.5. Publication costs (5 articles)</t>
  </si>
  <si>
    <t>3.4. Articles about the project in the press</t>
  </si>
  <si>
    <t>3.3. Articles about the project in the press</t>
  </si>
  <si>
    <t>3.2. Expenditure verification (audit)</t>
  </si>
  <si>
    <t xml:space="preserve">3.1. Expenditure verification (audit) </t>
  </si>
  <si>
    <t>2.11. Travel to 2 Programme events</t>
  </si>
  <si>
    <t xml:space="preserve">Lead Beneficiary </t>
  </si>
  <si>
    <t>2.10. Travel to 2 Programme events</t>
  </si>
  <si>
    <t>2.9. Travel to 2 Programme events</t>
  </si>
  <si>
    <t xml:space="preserve">2.8. Travel of partners to working group meetings </t>
  </si>
  <si>
    <t xml:space="preserve">2.7. LV visas and insurances for staff </t>
  </si>
  <si>
    <t xml:space="preserve">2.6. BY visas and insurances for staff </t>
  </si>
  <si>
    <t xml:space="preserve">2.5. Accommodation of participants of Medival festival  </t>
  </si>
  <si>
    <t>2.4. Rent of transport to project events</t>
  </si>
  <si>
    <t>2.3. Rent of transport to project events</t>
  </si>
  <si>
    <t>2.2. Travel of  project the events in Orsha, Belarus (PMG meeting, conference, 2 seminars, joint exhibition)</t>
  </si>
  <si>
    <t>2.1. Travel of project staff to events in Orsha, Belarus (PMG meeting, conference, 2 seminars, joint exhibition)</t>
  </si>
  <si>
    <t>Per day</t>
  </si>
  <si>
    <t>1.8. Local accountant, LT</t>
  </si>
  <si>
    <t>1.7. Local coordinator, LT</t>
  </si>
  <si>
    <t>1.6. Local accountant, part time (50 %), BY</t>
  </si>
  <si>
    <t>1.5. Local coordinator, part time (50 %), BY</t>
  </si>
  <si>
    <t>1.4. Construction expert</t>
  </si>
  <si>
    <t>Per hour</t>
  </si>
  <si>
    <t>1.3. Public procurement specialist</t>
  </si>
  <si>
    <t>1.2. Financial manager, LV</t>
  </si>
  <si>
    <t>1.1. Project manager, LV</t>
  </si>
  <si>
    <t xml:space="preserve">Lead Beneficiary/Beneficiary No: </t>
  </si>
  <si>
    <t>To be filled-in in the event modifications to the budget were related to reallocations between beneficiaries' budgets.</t>
  </si>
  <si>
    <t>Expenditures incurred during reporting period</t>
  </si>
  <si>
    <t>DATE</t>
  </si>
  <si>
    <t>Head of Finance and Accountancy Division, XXXXXXXXXX</t>
  </si>
  <si>
    <t>XXXXXXXX</t>
  </si>
  <si>
    <t>LTD " AUDIT"</t>
  </si>
  <si>
    <t>Invoice  AC Nr.190505</t>
  </si>
  <si>
    <t>3.5.</t>
  </si>
  <si>
    <t>XXXXXXXXXXXX Region Executive Committee</t>
  </si>
  <si>
    <t xml:space="preserve"> Invoice Nr.1310</t>
  </si>
  <si>
    <t>XXXXX town municipality</t>
  </si>
  <si>
    <t>1.4.</t>
  </si>
  <si>
    <t>Administration of XXXXX  Municipality</t>
  </si>
  <si>
    <t>Head of Finance and Accountancy Division, XXXXXXXXXXXX</t>
  </si>
  <si>
    <t>Number of tourists accommodated per
1000 of population in the Daugavpils municipality, Kuipskis municipality and Orsha district has increased from
38,85 (year 2016) until 43,61 by year
2022, i.e. by 12,25% or by 4,76 persons.</t>
  </si>
  <si>
    <t>To increase tourist flows in  Daugavpils, Kupiskis, Orsha regions by enhancing the regions' cultural vitality and attractiveness.</t>
  </si>
  <si>
    <t>Official statistical data of Daugavpils municipality, Kupiskis municipality, Orsha district.</t>
  </si>
  <si>
    <t>Project reports. Photographs. List of
Participants.
Feedback surveys.
Official statistical data of Daugavpils municipality, Kupiskis municipality, Orsha district.
Internal documents of the Beneficiaries regarding introduction of new cultural services, plans and agendas.</t>
  </si>
  <si>
    <r>
      <rPr>
        <sz val="10"/>
        <color theme="1"/>
        <rFont val="Calibri"/>
        <family val="2"/>
        <scheme val="minor"/>
      </rPr>
      <t>To ensure more sustainable and effective use of cultural and historical heritage for tourism purposes in the cross-border region.</t>
    </r>
    <r>
      <rPr>
        <i/>
        <sz val="10"/>
        <color theme="0" tint="-0.499984740745262"/>
        <rFont val="Calibri"/>
        <family val="2"/>
        <scheme val="minor"/>
      </rPr>
      <t xml:space="preserve"> </t>
    </r>
  </si>
  <si>
    <t>In 5 years after the end of the project, the number of accommodated tourists per year in the participating regions increased by 15%.</t>
  </si>
  <si>
    <t>Outputs</t>
  </si>
  <si>
    <t>Promotional campaign of project activities and achievements (GA2)</t>
  </si>
  <si>
    <t xml:space="preserve">
Cultural facilities and heritage sites adapted to meet the
cultural and tourism needs (GA3).</t>
  </si>
  <si>
    <t xml:space="preserve">Project reports, websites, 
Photographs, print-outs. Articles in the press.
</t>
  </si>
  <si>
    <t xml:space="preserve">News updates (4 News updates on 3 internet sites (LB, B2, B3) </t>
  </si>
  <si>
    <t>News updates (6 News updates on 3 social networks accounts (LB, B2, B3))</t>
  </si>
  <si>
    <t>Temporary billboard (1 LB, 1 B2, 1 B3)</t>
  </si>
  <si>
    <t>Newsletters for professionals (in Latvian, Lithuanian, Russian) - 6 in three languages</t>
  </si>
  <si>
    <t>Permanent plaque (1 LB, 1 B2, 1 B3)</t>
  </si>
  <si>
    <t xml:space="preserve"> Notebooks with visibility elements (110 by B3)</t>
  </si>
  <si>
    <t xml:space="preserve"> Promotional video (3 min) (LB)</t>
  </si>
  <si>
    <t>Constructed open-air stage in Kupiškis (B2), total area 315 m2</t>
  </si>
  <si>
    <t>Set of sound equipment (2 loudspeakers, 2 sub loudspeakers, 1 digital console, 1 equalizer, cables) by B2</t>
  </si>
  <si>
    <t>Project reports. The documents of commissioning into
exploitation and registration. 
 Photographs.</t>
  </si>
  <si>
    <t xml:space="preserve">Increased number of services, cultural activities in cultural heritage sites in Daugavpils municipality, Kuipskis municipality and Orsha district by 7 events/services/activities by the end of the project. </t>
  </si>
  <si>
    <t>Audience of cultural events - 3800</t>
  </si>
  <si>
    <t>New and improved cultural and tourism
services in cultural heritage sites.
Joint cross-border cultural events (GA4)</t>
  </si>
  <si>
    <t>Conferences in Vitebsk for 60 professionals in culture and heritage, by B3</t>
  </si>
  <si>
    <t xml:space="preserve">Set of Conference and promotion materials: 80 notebooks, 80 pens, 80 badges, 80 programs, 80 folders, 90 pieces of the collection of  conference materials
</t>
  </si>
  <si>
    <t>Sets of promotion materials for event in Lithuania</t>
  </si>
  <si>
    <t xml:space="preserve">Leaflets for the the tourism promotion event "Life of Medieval Manor""           </t>
  </si>
  <si>
    <t>Cultural events paticipants in Belarus</t>
  </si>
  <si>
    <t>Set of printed materials for the exhibition in Belarus</t>
  </si>
  <si>
    <t xml:space="preserve">Trainings for professionals in culture and heritage </t>
  </si>
  <si>
    <t xml:space="preserve">Professionals in culture and heritage (15 LV, 19 LT, 21 BY) trained
</t>
  </si>
  <si>
    <t>Professionals in culture and heritage (15 LV, 19 LT, 21 BY) trained</t>
  </si>
  <si>
    <t>Lists of participants, photos</t>
  </si>
  <si>
    <t xml:space="preserve">Agendas, photos, memo/reports of the events, announcements, posters. Feedback surveys
</t>
  </si>
  <si>
    <t>Agendas, photos, memo/reports of the events, announcements, posters. Feedback surveys</t>
  </si>
  <si>
    <t>Project reports. The acts of acceptance of transfer. Print-outs. Photographs.</t>
  </si>
  <si>
    <t xml:space="preserve">
Joint training events for cultural and tourism
professionals (GA4)</t>
  </si>
  <si>
    <t>GA 2
Activity 2.1. Promotional
campaign of project
activities and
achievements</t>
  </si>
  <si>
    <t>GA3
Activity 3.1. Renovation of the Exhibition Hall in the Daugavpils Culture House</t>
  </si>
  <si>
    <t>GA3
Activity 3.2. Construction of open air stage in Kupiskis, LT</t>
  </si>
  <si>
    <t xml:space="preserve">In total, from the start of the project, 0 construction objects were produced. </t>
  </si>
  <si>
    <t xml:space="preserve">During the reporting period, the Beneficiary 2 did not procure and did not start the works.  </t>
  </si>
  <si>
    <t xml:space="preserve">During the reporting period, the Beneficiary 3 did not procure and did not start the works.  </t>
  </si>
  <si>
    <t xml:space="preserve">GA4
4.1. Organizing Conferences
</t>
  </si>
  <si>
    <t>GA4
4.2 Organisation of tourism pomotion event</t>
  </si>
  <si>
    <t>GA4
4.3. Joint exhibition of local craftsmen and artists</t>
  </si>
  <si>
    <t>Act of GA4
4.4. Organizing training for professionals in heritage and culture</t>
  </si>
  <si>
    <t>In total, from the start of the project 0 trainings for professionals were organised.</t>
  </si>
  <si>
    <t xml:space="preserve">The activity was not planned to be implemented within the reporting period. </t>
  </si>
  <si>
    <t xml:space="preserve">Pre-conditions:
The mass media and suppliers are
ready to cooperate.
The technical condition, ownership and purpose of the 2 objects do not change and remain the same. 
The legal acts regulating construction works do not change and remain the same.
The target groups (stakeholders, specialists in culture and historical heritage, tourists, local population) are sufficiently interested, motivated and can physically take part in project
activities.
Visa regime remains the same or is facilitated.
</t>
  </si>
  <si>
    <t>Campaign to promote project activities and achievements</t>
  </si>
  <si>
    <t>Regarding activity 1.1 "Management and Coordination", internal problem:</t>
  </si>
  <si>
    <t>Regarding activity 3.3 "Purchase of sound, presentation and IT equipment"</t>
  </si>
  <si>
    <t xml:space="preserve">After the technical documentation for works is changed, procurement implemented and Contractor is selected, it will be fixed what will be the parametres of the open-air stage to be constructed. According to these parametres (including the place of location of the presentation equipment, screen, distance from the projector to the screen, lightening, etc.), the technical specifications for the equipment will be adjusted, procurement will be announced, and implemented. 
</t>
  </si>
  <si>
    <t>Regarding activity 3.2 "Construction open-air stage in Kupiskis, LT"</t>
  </si>
  <si>
    <t>Sustainable and effective use of cultural and historical heritage for development of tourism in Daugavpils, Kupiskis, Orsha</t>
  </si>
  <si>
    <t>ENI-LLB-1-001</t>
  </si>
  <si>
    <t>Daugavpils Municipality Culture and History Museum</t>
  </si>
  <si>
    <t>Name, Surname, Director, e-mail: name.surname@daugavpils.lv, phone: +371 XXXXXXXX</t>
  </si>
  <si>
    <t xml:space="preserve">https://www.daugavpils.lv/go.php/lv/projekti
www.orsha-muzej.by/projects
http://www.kupiskis.lt/apie-mus/projektai
</t>
  </si>
  <si>
    <t>01/11/2019</t>
  </si>
  <si>
    <t>Renovated premises in the Daugavpils Culture House (Daugavpils Uzvaras str.17, LV by LB), 111,13 m2 of area</t>
  </si>
  <si>
    <t>Activity 3.3 Purchase of sound, presentation and IT equipment, LT B3</t>
  </si>
  <si>
    <t>Activity 3.2. Construction open-air stage in Kupiskis, LT B3</t>
  </si>
  <si>
    <t xml:space="preserve">Activity 3.4 Renovation of cultural facilities in Orsha, BY B2. 
</t>
  </si>
  <si>
    <t>Activity 3.5. Purchase of furniture, BY B2</t>
  </si>
  <si>
    <t xml:space="preserve">4.3. Construction open-air stage (315 m2), Kupiskis, LT. </t>
  </si>
  <si>
    <t>4.6. Furniture for exhibition halls in Orsha (including 13 tables 1x2m, 70 chairs, 7 sofas, 27 lamps, 7 decorative screens for heating elements)</t>
  </si>
  <si>
    <t>4.4. Lighting equipment (10 scenic floodlights)</t>
  </si>
  <si>
    <t>4.7. 1 stationary demonstration screen, 1 stationary projector, 1 tablet computer</t>
  </si>
  <si>
    <t xml:space="preserve">The purchased equipment contributed to bigger variety of cultural events, organisation of new cultural activities in Kupiskis municipality and Orsha district.  It has improved the conditions of work of the specialists in culture and tourism, facilitated planning, implementation of cultural activities and events. 10 LT specialists in culture and tourism (employees of B3) benefitted from using the better sound equipment, purchased within the activity 3.3 and used it during the  tourism promotion event "Life of Medieval Manor" in activity 4.2. In BY 13 specialists in culture and tourism (employees of B2) benefitted from using better furniure purchased within the activity 3.5 and used it for organisation of joint exhibition of local artists and craftspeople "Crafts through centuries" in activity 4.3. </t>
  </si>
  <si>
    <t>3.14. permanent plaque (1)</t>
  </si>
  <si>
    <t xml:space="preserve">3.7. Joint exhibition of local craftsmen and artists (catering 34 persons, supplies for arts and crafts)  </t>
  </si>
  <si>
    <t>3.8. Organisation of the conference in Vitebsk (catering, rent of equipment, conference and promotion materials)</t>
  </si>
  <si>
    <t xml:space="preserve">3.6. Tourism promotion event "Life of Medieval Manor" (catering, rent of equipment, event materials - 150 leaflets, 4 posters) </t>
  </si>
  <si>
    <t>3.9. Set of printed products for the joint exhibition</t>
  </si>
  <si>
    <t>3.12. Lecturing service for 3 trainings for the specialists</t>
  </si>
  <si>
    <t>3.11. Catering for 3 trainings for specialists</t>
  </si>
  <si>
    <r>
      <rPr>
        <b/>
        <sz val="11"/>
        <color theme="1"/>
        <rFont val="Calibri"/>
        <family val="2"/>
        <charset val="204"/>
        <scheme val="minor"/>
      </rPr>
      <t>Activity 4.1 Organization of conferences, BY B2</t>
    </r>
    <r>
      <rPr>
        <i/>
        <sz val="11"/>
        <color theme="0" tint="-0.499984740745262"/>
        <rFont val="Calibri"/>
        <family val="2"/>
        <scheme val="minor"/>
      </rPr>
      <t xml:space="preserve">
</t>
    </r>
    <r>
      <rPr>
        <i/>
        <sz val="11"/>
        <color theme="0" tint="-0.34998626667073579"/>
        <rFont val="Calibri"/>
        <family val="2"/>
        <scheme val="minor"/>
      </rPr>
      <t xml:space="preserve">
</t>
    </r>
  </si>
  <si>
    <t>4.2. Organisation of tourism promotion event, LT B3</t>
  </si>
  <si>
    <t>The tourism promotion event "Life of Medieval Manor" organized by B3, for 150 participants.</t>
  </si>
  <si>
    <t xml:space="preserve"> Training in Rhetoric and artistic language 1 seven-hour workshop
(1 day 7 hours)</t>
  </si>
  <si>
    <t>Training in Folk traditions 
1 seven-hour workshop
(1 day 7 hours)</t>
  </si>
  <si>
    <t>Training in Communication psychology
1 seven-hour workshop
(1 day 7 hours)</t>
  </si>
  <si>
    <t>Activity 4.4 Organising trainings for professioals in heritage and crafts</t>
  </si>
  <si>
    <t xml:space="preserve">By organisation and implementation of the new activities 4.2 and 4.3, participation in these activities, the specialists in heritage and culture of the Beneficiaries 3 (9 specialists) and Beneficiary 2 (13 specialists), of the Lead Beneficiary (12 specialists) improved their qualification, developed new ideas of organisation of cultural activities, this contributed to bigger variety of cultural events in the municipalities. They practiced new solutions and approaches how to make use of cultural and historical heritage for the purposes of tourism development, promotion of local culture with the local residents. </t>
  </si>
  <si>
    <r>
      <rPr>
        <b/>
        <sz val="11"/>
        <rFont val="Calibri"/>
        <family val="2"/>
        <charset val="186"/>
        <scheme val="minor"/>
      </rPr>
      <t>Activity 4.1:</t>
    </r>
    <r>
      <rPr>
        <sz val="11"/>
        <rFont val="Calibri"/>
        <family val="2"/>
        <scheme val="minor"/>
      </rPr>
      <t xml:space="preserve"> The conference in Vitebsk“Cultural Heritage and Sustainable Development” planned to be implemented in October 2019. However it was postponed for December 2019 as the potential participants were involved in the other Vitebsk Oblast events, and only limited number could take part in the conference. Implementation of the conference at a later date would ensure sufficient quality of the activity. 
</t>
    </r>
    <r>
      <rPr>
        <b/>
        <sz val="11"/>
        <rFont val="Calibri"/>
        <family val="2"/>
        <charset val="186"/>
        <scheme val="minor"/>
      </rPr>
      <t>Activity 4.2:</t>
    </r>
    <r>
      <rPr>
        <sz val="11"/>
        <rFont val="Calibri"/>
        <family val="2"/>
        <scheme val="minor"/>
      </rPr>
      <t xml:space="preserve"> Initially it was planned that 10 specialists in heritage and culture of the Beneficiary 3 will be participating in the tourism promotion event, in fact - only 9 took part. 1 participant was not able to participate because of sick-leave. The quality of the event however was not reduced, as its functions were fulfilled by the other colleague. 
</t>
    </r>
    <r>
      <rPr>
        <b/>
        <sz val="11"/>
        <rFont val="Calibri"/>
        <family val="2"/>
        <charset val="186"/>
        <scheme val="minor"/>
      </rPr>
      <t>Acitivity 4.3:</t>
    </r>
    <r>
      <rPr>
        <sz val="11"/>
        <rFont val="Calibri"/>
        <family val="2"/>
        <scheme val="minor"/>
      </rPr>
      <t xml:space="preserve"> Instead of the originally planned 20 calendar days, the Joint Exhibition of local craftsmen and artists lasted for 1 month because it aroused a great interest among residents and visitors of Orsha District, which was repeatedly noted in the reviews of visitors.The time of its exposure was extended due to the great success.
</t>
    </r>
  </si>
  <si>
    <t>temporary billboard</t>
  </si>
  <si>
    <t>3.10. Promotional items: 110 notebooks with visibility elements</t>
  </si>
  <si>
    <t xml:space="preserve">stickers for labelling of equipment for LB3 (20 stickers), B2 (124 stickers) </t>
  </si>
  <si>
    <t xml:space="preserve">The procurement specialist of Beneficiary 2 did not have sufficient understanding of the procurement rules of the Programme. Therefore,she made mistakes in preparation of the procurement documentation, this delayed announcement of the tender and affected its outcomes.  </t>
  </si>
  <si>
    <t xml:space="preserve">The characteristics of the presentation equipment depend on parameters of the open-air stage. Due to delay with procurement of the open-air stage (activity 3.2) where the presentation equipment will be installed and due to a need to change the technical documentation for works which can affect the parametres of the open-air stage, location of the presentation equipment and its functioning, procurement of a set of presentation and IT equipment as 1 projector, 1 screen, 1 tablet computer was not implemented during the current Reporting period and was postponed to the next Reporting period. 
</t>
  </si>
  <si>
    <t xml:space="preserve">Lead Beneficiary and Beneficiary 3 provided assistance and consultation regarding preparation of the procurement documentation and implementation of the procurement. They also recommended to involve a specialist with knowledge of the best international practice in procurement, knowledge of English. The Beneficiary 2 agreed and will involve such specialist in the next Reporting period.  </t>
  </si>
  <si>
    <t xml:space="preserve"> Articles in newspapers (2 LV, 5 LT, 2 BY)</t>
  </si>
  <si>
    <t>Stickers for equipment 20 B2, 124 B3</t>
  </si>
  <si>
    <t>Set of presentation and IT equipment (1 stationary projector, 1 stationary screen, 1 tablet computer), lightening equipment (10 flood lights) by B3</t>
  </si>
  <si>
    <t>Furniture (13 tables 1x2m, 70 chairs, 7 sofas, 27 lamps, 7 decorative screens for heating elements) by B2</t>
  </si>
  <si>
    <t>Cultural events (1 in Lithuania, 1 in Belarus)</t>
  </si>
  <si>
    <t xml:space="preserve">During the reporting period, the Lead Beneficiary procured and started the construction works for the Renovation of the Exhibition Hall in the Daugavpils Culture House (the works are at a level of readiness 45,65%), however did not procure any equipment. </t>
  </si>
  <si>
    <t>During the reporting period, the Beneficiary 3 purchased 1 set of sound equipment.</t>
  </si>
  <si>
    <t>GA3
Activity 3.3. Purchase of sound, lightening, presentation and IT equipment by B3</t>
  </si>
  <si>
    <t>In total from the start of the project, 1 set of equipment (sound) of the planned 2 was purchased by B3.</t>
  </si>
  <si>
    <t>GA3
Activity 3.4. Renovation of cultural facilities in Orsha, BY, by B2</t>
  </si>
  <si>
    <t>GA3
Activity 3.5. Purchase of furniture by B2.</t>
  </si>
  <si>
    <t>During the reporting period, the Beneficiary 2 purchased 124 items of furniture.</t>
  </si>
  <si>
    <t xml:space="preserve">In total, from the start of the project, 0 conferences were organised by B2. </t>
  </si>
  <si>
    <t xml:space="preserve">In total, from the start of the project, 1 tourism promotion event was organised  by B3, as planned. </t>
  </si>
  <si>
    <t>During the reporting period, the Beneficiary 3 organised 1 tourism promotion event "Life of Medieval Manor", for 150 participants; as well, it purchased a set of promotion materials for event (4 posters, 150 leaflets)</t>
  </si>
  <si>
    <t xml:space="preserve">In total, from the start of the project: 1 joint exhibition was organised by B2 in Orsha, as planned. </t>
  </si>
  <si>
    <t xml:space="preserve">During the reporting period 1 joint exhibition of local craftsment and artists "Crafts through centuries" was organised by B2 in Orsha. In the event there participated 34 participants (9 from LT, 13 from BY, 12 from LV) and 1851 spectators. 1 set of printed products for the exhibition was produced. </t>
  </si>
  <si>
    <t xml:space="preserve">In total, from the start of the project 1 multimedia projector, 124 items of furniture were purchased by B2, as planned. </t>
  </si>
  <si>
    <t>Contract for works No.CTP-25 of 2019-08-16 was signed with KUP "OrshaStroyTrest", cost of the contract 12641,72 EUR (exempt from taxes and VAT). 
Relates to: budget item 4.2, activity 3.4, Procurement plan point 39.</t>
  </si>
  <si>
    <r>
      <rPr>
        <b/>
        <sz val="11"/>
        <rFont val="Calibri"/>
        <family val="2"/>
        <scheme val="minor"/>
      </rPr>
      <t xml:space="preserve">B2 published 2 publications on their social networks (Facebook):
</t>
    </r>
    <r>
      <rPr>
        <sz val="11"/>
        <rFont val="Calibri"/>
        <family val="2"/>
        <charset val="186"/>
        <scheme val="minor"/>
      </rPr>
      <t>1)</t>
    </r>
    <r>
      <rPr>
        <b/>
        <sz val="11"/>
        <rFont val="Calibri"/>
        <family val="2"/>
        <scheme val="minor"/>
      </rPr>
      <t xml:space="preserve"> </t>
    </r>
    <r>
      <rPr>
        <sz val="11"/>
        <rFont val="Calibri"/>
        <family val="2"/>
        <charset val="186"/>
        <scheme val="minor"/>
      </rPr>
      <t>2019-08-30: „Opening of the Joint Exhibition“</t>
    </r>
    <r>
      <rPr>
        <b/>
        <sz val="11"/>
        <rFont val="Calibri"/>
        <family val="2"/>
        <charset val="186"/>
        <scheme val="minor"/>
      </rPr>
      <t>(Annex No.13)</t>
    </r>
    <r>
      <rPr>
        <sz val="11"/>
        <rFont val="Calibri"/>
        <family val="2"/>
        <charset val="186"/>
        <scheme val="minor"/>
      </rPr>
      <t xml:space="preserve"> with announcement, agenda and poster of a joint exhibition "Crafts through centuries"  https://www.facebook.com/orshamuseum/photos/pcb.212591957436322/21259194943133567/?type=3&amp;theater;
2) 2019-10-02: „Closing of the joint exhibition – new impressions“ </t>
    </r>
    <r>
      <rPr>
        <b/>
        <sz val="11"/>
        <rFont val="Calibri"/>
        <family val="2"/>
        <charset val="186"/>
        <scheme val="minor"/>
      </rPr>
      <t>(Annexes No.14)</t>
    </r>
    <r>
      <rPr>
        <sz val="11"/>
        <rFont val="Calibri"/>
        <family val="2"/>
        <charset val="186"/>
        <scheme val="minor"/>
      </rPr>
      <t>, with the report of the exhibition and the photo gallery:
https://www.facebook.com/orshamuseum/photos/pcb.2125919574364456/21259194943134338/?type=3&amp;theater; 
Publications on facebook  were viewed 449 times (publications No.1 - 205, publication No.2 - 244)</t>
    </r>
    <r>
      <rPr>
        <sz val="11"/>
        <color rgb="FFFF0000"/>
        <rFont val="Calibri"/>
        <family val="2"/>
        <charset val="186"/>
        <scheme val="minor"/>
      </rPr>
      <t xml:space="preserve"> </t>
    </r>
    <r>
      <rPr>
        <sz val="11"/>
        <rFont val="Calibri"/>
        <family val="2"/>
        <charset val="186"/>
        <scheme val="minor"/>
      </rPr>
      <t>, they collected 287 comments (99 and 188 respectively) and 151 Likes (71 and 80 respectively). This includes local residents including the people from Orsha District and all the Republic of Belarus, as well as the tourists from other regions. Though it is not possible to identify who exactly viewed the information but it is logical that all visitors who viewed this information are the members of  at least one project target group.</t>
    </r>
    <r>
      <rPr>
        <b/>
        <sz val="11"/>
        <rFont val="Calibri"/>
        <family val="2"/>
        <scheme val="minor"/>
      </rPr>
      <t xml:space="preserve">
</t>
    </r>
    <r>
      <rPr>
        <sz val="11"/>
        <rFont val="Calibri"/>
        <family val="2"/>
        <scheme val="minor"/>
      </rPr>
      <t xml:space="preserve">
</t>
    </r>
  </si>
  <si>
    <t>Daugavpils</t>
  </si>
  <si>
    <t xml:space="preserve">9) Annex No.33: summary of evaluation, pages from the Book of visitors for the exhibition by B2. </t>
  </si>
  <si>
    <t>8) Annex No.32: photos of the printed products for the exhibition (poster, flyer, sticker, banner, roll-up)</t>
  </si>
  <si>
    <t xml:space="preserve">7) Annex No.31: photos of the procured supplies and materials for the exhibition "Crafts through centuries", by B2. </t>
  </si>
  <si>
    <t xml:space="preserve">6) Annex No.30: copies of the pages of the registration journal of the visitors of the exhibition "Crafts through centuries", by B2. </t>
  </si>
  <si>
    <t xml:space="preserve">5) Annex No.29: the agenda, list of participants, photos, report of the opening ceremony and first 2 days of the exhibition "Crafts through centuries" by B2.  </t>
  </si>
  <si>
    <t xml:space="preserve">4) Annex No.28: photos of the posters and leaflets to promote the event by B3. </t>
  </si>
  <si>
    <t>3) Annex No.27: summary of the survey of the participants of the tourism promotion event by B3.</t>
  </si>
  <si>
    <t>1) Annex No.25: Photos, List of participants, Agenda and Report of the tourism promotion event "Life of Medieval Manor", by B3.</t>
  </si>
  <si>
    <t>1) Annex No.21: Photos of the progress of works by LB, renovation of exhibition hall in Daugavpils Culture House.</t>
  </si>
  <si>
    <t>3. Documents related to the GA3</t>
  </si>
  <si>
    <t>12) Annex No.20: photos of 3 Project posters placed in each Beneficiary's premises</t>
  </si>
  <si>
    <t xml:space="preserve">11) Annex No.19: print-out (e-version) of the newsletter for specialists in culture and tourism in three languages, with a screenshot proving its sending to the specialists. </t>
  </si>
  <si>
    <t>10) Annex No.18: photo of set of Stickers for labelling of equipment (125) by B2</t>
  </si>
  <si>
    <t xml:space="preserve">9) Annex No.17: photo of set of Stickers for labelling of equipment (20) by B3 </t>
  </si>
  <si>
    <t xml:space="preserve">8) Annex No.16: photo of the temporary billboard for works by B2. </t>
  </si>
  <si>
    <t xml:space="preserve">7) Annex No.15: photo of the temporary billboard for works by LB. </t>
  </si>
  <si>
    <t>6) Annex No.14: print-out of the publication in B2 social network (Facebook) account „Closing of the joint exhibition – new impressions“, with analytics</t>
  </si>
  <si>
    <t>5) Annex No.13: print-out of the publication in B2 social network (Facebook) account „Opening of the Joint Exhibition“, with analytics</t>
  </si>
  <si>
    <t>4) Annex No.12: print-out of the news update "Kupiškis pradėda naują projektą" on the B3 web-site, with analytics</t>
  </si>
  <si>
    <t>3) Annex No.11: print-out of the news update "Pošvaļdeibys puorstuovji pīsadola projekta „Myusu viesturiskais montuojums“ atkluošonys pasuokumā Oršā, Boltkrīvejā" on the LB web-site, with analytics</t>
  </si>
  <si>
    <t>2) Annex No.10: copy of the article "Bendradarbiavimas per sieną - renginys Kupiškio Dvare" by B3</t>
  </si>
  <si>
    <t xml:space="preserve">1) Annex No.9: copy of the article "The neighbours share common interests" by B2 </t>
  </si>
  <si>
    <r>
      <rPr>
        <b/>
        <sz val="11"/>
        <rFont val="Calibri"/>
        <family val="2"/>
        <charset val="186"/>
        <scheme val="minor"/>
      </rPr>
      <t>B2 published 2 publications on their social networks (Facebook):</t>
    </r>
    <r>
      <rPr>
        <sz val="11"/>
        <rFont val="Calibri"/>
        <family val="2"/>
        <charset val="186"/>
        <scheme val="minor"/>
      </rPr>
      <t xml:space="preserve">
1) 2019-08-30: „Opening of the Joint Exhibition“ with announcement, agenda and poster of a joint exhibition "Crafts through centuries"  </t>
    </r>
    <r>
      <rPr>
        <b/>
        <sz val="11"/>
        <rFont val="Calibri"/>
        <family val="2"/>
        <charset val="186"/>
        <scheme val="minor"/>
      </rPr>
      <t>(Annex No.13)</t>
    </r>
    <r>
      <rPr>
        <sz val="11"/>
        <rFont val="Calibri"/>
        <family val="2"/>
        <charset val="186"/>
        <scheme val="minor"/>
      </rPr>
      <t xml:space="preserve"> https://www.facebook.com/orshamuseum/photos/pcb.212591957436322/21259194943133567/?type=3&amp;theater;
It collected 211 views, 101 comments, 49 Likes. 
2) 2019-10-02: „Closing of the joint exhibition – new impressions“</t>
    </r>
    <r>
      <rPr>
        <b/>
        <sz val="11"/>
        <rFont val="Calibri"/>
        <family val="2"/>
        <charset val="186"/>
        <scheme val="minor"/>
      </rPr>
      <t xml:space="preserve"> (Annex No.14)</t>
    </r>
    <r>
      <rPr>
        <sz val="11"/>
        <rFont val="Calibri"/>
        <family val="2"/>
        <charset val="186"/>
        <scheme val="minor"/>
      </rPr>
      <t xml:space="preserve">, with the report of the exhibition and the photo gallery:
https://www.facebook.com/orshamuseum/photos/pcb.2125919574364456/21259194943134338/?type=3&amp;theater; 
It collected 238 views, 186 comments, 102 Likes.
Target audience: local population, tourists of Orsha District.
Publications on facebook  were viewed 449 times (publications No.1 - 205, publication No.2 - 244) , they collected 287 comments (99 and 188 respectively) and 151 Likes (71 and 80 respectively). This includes local residents including the people from Orsha District and all the Republic of Belarus, as well as the tourists from other regions. Though it is not possible to identify who exactly viewed the information but it is logical that all visitors who viewed this information are the members of  at least one project target group.
</t>
    </r>
    <r>
      <rPr>
        <sz val="11"/>
        <rFont val="Calibri"/>
        <family val="2"/>
        <scheme val="minor"/>
      </rPr>
      <t xml:space="preserve">
</t>
    </r>
    <r>
      <rPr>
        <b/>
        <sz val="11"/>
        <rFont val="Calibri"/>
        <family val="2"/>
        <charset val="186"/>
        <scheme val="minor"/>
      </rPr>
      <t/>
    </r>
  </si>
  <si>
    <r>
      <t xml:space="preserve">Newsletter for specialists in culture and tourism (guides, staff of cultural centres, museums and Tourism information centre, etc.). 
Target audience: specialists in historical and cultural heritage, actors, crafts people in Daugavpils municipality, Kupiskis municipality, Orsha District. 
Target audience reached, dissemination: the text prepared jointly in English and translated into Latvian, Lithuanian, Russian. The newsletter was circulated to the 291 identified specialists (122 in Latvia, 87 in Lithuania, 82 in Belarus).
The newsletter included information about the project, upcoming activities, achievements, invitation and possiblities to participate in project activities. The newsletter in 3 languages, the proof of sending is provided in </t>
    </r>
    <r>
      <rPr>
        <b/>
        <sz val="11"/>
        <rFont val="Calibri"/>
        <family val="2"/>
        <charset val="186"/>
        <scheme val="minor"/>
      </rPr>
      <t>Annex No.19</t>
    </r>
    <r>
      <rPr>
        <sz val="11"/>
        <rFont val="Calibri"/>
        <family val="2"/>
        <scheme val="minor"/>
      </rPr>
      <t>.</t>
    </r>
  </si>
  <si>
    <r>
      <t xml:space="preserve">3 Project posters were placed at the Beneficiaries' premises, 1 in each premises in LV, LT, BY, in Latvian, Lithuanian, Russian </t>
    </r>
    <r>
      <rPr>
        <b/>
        <sz val="11"/>
        <rFont val="Calibri"/>
        <family val="2"/>
        <charset val="186"/>
        <scheme val="minor"/>
      </rPr>
      <t>(Annex No.20)</t>
    </r>
    <r>
      <rPr>
        <sz val="11"/>
        <rFont val="Calibri"/>
        <family val="2"/>
        <scheme val="minor"/>
      </rPr>
      <t>. Target audience - visitors (local population, tourists) and the employees fo the Beneficiaries (culture and heritage specialists). They were placed at the entrance on the notice board to be visible to the visitors. The posters include general information about the project, main activities, EU and Programme contribution to the project.</t>
    </r>
  </si>
  <si>
    <r>
      <t xml:space="preserve">Stickers for equipment with programme visibility elemets, by B3 (20) in </t>
    </r>
    <r>
      <rPr>
        <b/>
        <sz val="11"/>
        <rFont val="Calibri"/>
        <family val="2"/>
        <charset val="186"/>
        <scheme val="minor"/>
      </rPr>
      <t>Annex No.17</t>
    </r>
    <r>
      <rPr>
        <sz val="11"/>
        <rFont val="Calibri"/>
        <family val="2"/>
        <charset val="204"/>
        <scheme val="minor"/>
      </rPr>
      <t xml:space="preserve"> and by B2 (124) in </t>
    </r>
    <r>
      <rPr>
        <b/>
        <sz val="11"/>
        <rFont val="Calibri"/>
        <family val="2"/>
        <charset val="186"/>
        <scheme val="minor"/>
      </rPr>
      <t>Annex No.18</t>
    </r>
    <r>
      <rPr>
        <sz val="11"/>
        <rFont val="Calibri"/>
        <family val="2"/>
        <charset val="204"/>
        <scheme val="minor"/>
      </rPr>
      <t>. They were and will be used  for marking of the purchased equipment .
Target audience - visitors (local population, tourists)  and the employees fo the Beneficiaries (culture and heritage specialists).</t>
    </r>
  </si>
  <si>
    <r>
      <t xml:space="preserve">Posters </t>
    </r>
    <r>
      <rPr>
        <b/>
        <sz val="11"/>
        <rFont val="Calibri"/>
        <family val="2"/>
        <charset val="186"/>
        <scheme val="minor"/>
      </rPr>
      <t>(Annex No.28)</t>
    </r>
    <r>
      <rPr>
        <sz val="11"/>
        <rFont val="Calibri"/>
        <family val="2"/>
        <charset val="204"/>
        <scheme val="minor"/>
      </rPr>
      <t xml:space="preserve"> were placed near the public buildings in Kupiskis to publicise the event and invite the potential participants. Target audience - visitors (local population, tourists), they helped to ensure participation of the necessary number of participants (150). The posters include agenda of the event, general information about the project, EU and Programme contribution to the project.</t>
    </r>
  </si>
  <si>
    <r>
      <t xml:space="preserve">Leaflets </t>
    </r>
    <r>
      <rPr>
        <b/>
        <sz val="11"/>
        <rFont val="Calibri"/>
        <family val="2"/>
        <charset val="186"/>
        <scheme val="minor"/>
      </rPr>
      <t>(Annex No.28)</t>
    </r>
    <r>
      <rPr>
        <sz val="11"/>
        <rFont val="Calibri"/>
        <family val="2"/>
        <charset val="204"/>
        <scheme val="minor"/>
      </rPr>
      <t xml:space="preserve"> were distributed fo the participants of the event. Target audience - visitors (local population, tourists), they helped to ensure participation of the necessary number of participants (150). The leaflets include agenda of the event, general information about the project, EU and Programme contribution to the project.</t>
    </r>
  </si>
  <si>
    <r>
      <t xml:space="preserve">The printed products </t>
    </r>
    <r>
      <rPr>
        <b/>
        <sz val="11"/>
        <rFont val="Calibri"/>
        <family val="2"/>
        <charset val="186"/>
        <scheme val="minor"/>
      </rPr>
      <t>(Annex No.32)</t>
    </r>
    <r>
      <rPr>
        <sz val="11"/>
        <rFont val="Calibri"/>
        <family val="2"/>
        <charset val="204"/>
        <scheme val="minor"/>
      </rPr>
      <t xml:space="preserve"> were used to publicise the event. Banner and roll-up were placed in the exhibition premises and posters were placed in the public buildings to inform about the event and the EU contribution. Flyers and stickers were distributed fo the participants of the event. Target audience - visitors (local population, tourists), they helped to ensure participation of the necessary number of visitors (1851). The leaflets include information about  the event, general information about the project, EU and Programme contribution to the project.</t>
    </r>
  </si>
  <si>
    <r>
      <t>The temporary billboards were designed and placed at the construction site by the contactors of LB and B2. They provide information about the construction works, the project itself and that the EU contribution.
Producing of the billboard  were not financed from the project budget. (</t>
    </r>
    <r>
      <rPr>
        <b/>
        <sz val="11"/>
        <rFont val="Calibri"/>
        <family val="2"/>
        <charset val="186"/>
        <scheme val="minor"/>
      </rPr>
      <t>Annexes No.15 and No.16</t>
    </r>
    <r>
      <rPr>
        <sz val="11"/>
        <rFont val="Calibri"/>
        <family val="2"/>
        <charset val="204"/>
        <scheme val="minor"/>
      </rPr>
      <t>). 
Target audience - visitors (local population, tourists)  and the employees fo the Beneficiaries (culture and heritage specialists).</t>
    </r>
  </si>
  <si>
    <r>
      <t xml:space="preserve">B2 published 1 article "The neighbours share common interests"  in the newspaper "Arshanskaya Prauda" on 2019-08-31. </t>
    </r>
    <r>
      <rPr>
        <sz val="11"/>
        <rFont val="Calibri"/>
        <family val="2"/>
        <charset val="186"/>
        <scheme val="minor"/>
      </rPr>
      <t>The purpose was to announce the launch of the project and provide publicity to the 1st event - A joint exhibition of local artists and craftspeople "Crafts through centuries".  
Target audience: local population, tourists of Orsha District. Reached audience and distribution: local residents including the ones from Orsha District, as well as the tourists. 12000 subscribers received the newspaper, the rest 13 000 copies were sold at kiosks "Soyuzpechat" and other retail points. In total, 25000 people were informed. Although it is not possible to identify who exactly viewed the information but it is logical that everybody who viewed this information are the members of  at least one project target group</t>
    </r>
    <r>
      <rPr>
        <b/>
        <sz val="11"/>
        <rFont val="Calibri"/>
        <family val="2"/>
        <charset val="186"/>
        <scheme val="minor"/>
      </rPr>
      <t xml:space="preserve"> (Annex No.9).</t>
    </r>
    <r>
      <rPr>
        <sz val="11"/>
        <rFont val="Calibri"/>
        <family val="2"/>
        <charset val="186"/>
        <scheme val="minor"/>
      </rPr>
      <t xml:space="preserve"> </t>
    </r>
    <r>
      <rPr>
        <b/>
        <sz val="11"/>
        <rFont val="Calibri"/>
        <family val="2"/>
        <charset val="186"/>
        <scheme val="minor"/>
      </rPr>
      <t xml:space="preserve">
B3 on 2019-06-04 published 1 article "Bendradarbiavimas per sieną - renginys Kupiškio Dvare" in the local newspaper "Mano Kupiškis". </t>
    </r>
    <r>
      <rPr>
        <sz val="11"/>
        <rFont val="Calibri"/>
        <family val="2"/>
        <charset val="186"/>
        <scheme val="minor"/>
      </rPr>
      <t xml:space="preserve">The purpose was to announce the launch of the project and provide publicity to the 1st event - tourism promotion event "Life of Medieval Manor". 
Target audience: local population, tourists of Kupiskis municipality. Reached audience and distribution: local residents including the ones from Kupiskis municipality, as well as the tourists. The newspaper had a circulation of 10 000, all issues were sold. It is distributed among the local residents of Kupiškis municipality, as well as tourists coming to Kupiškis. Although it is not possible to identify who exactly read the information but it is logical that everybody, who read it, are the members of  at least one project target group </t>
    </r>
    <r>
      <rPr>
        <b/>
        <sz val="11"/>
        <rFont val="Calibri"/>
        <family val="2"/>
        <charset val="186"/>
        <scheme val="minor"/>
      </rPr>
      <t xml:space="preserve">(Annex No.10). </t>
    </r>
  </si>
  <si>
    <t>news update on the web-site</t>
  </si>
  <si>
    <t>news update on the the web-site</t>
  </si>
  <si>
    <t>n</t>
  </si>
  <si>
    <r>
      <rPr>
        <b/>
        <sz val="11"/>
        <rFont val="Calibri"/>
        <family val="2"/>
        <charset val="186"/>
        <scheme val="minor"/>
      </rPr>
      <t>35950</t>
    </r>
    <r>
      <rPr>
        <sz val="11"/>
        <rFont val="Calibri"/>
        <family val="2"/>
        <charset val="186"/>
        <scheme val="minor"/>
      </rPr>
      <t xml:space="preserve">
of them in Latvia 326, in Lithuania 10 175, in Belarus 25 449. 
(In LV, 326 visitors viewed information on the LB web-site. In LT, maximum 10 000 received the newspaper with the printed article, 175 visitors viewed information on the B2 web-site. In BY, maximum 25 000 received the newspaper with the printed article, 449 visitors viewed publication on the B3 Facebook)
</t>
    </r>
  </si>
  <si>
    <r>
      <rPr>
        <b/>
        <sz val="11"/>
        <color rgb="FFC00000"/>
        <rFont val="Calibri"/>
        <family val="2"/>
        <charset val="186"/>
        <scheme val="minor"/>
      </rPr>
      <t>Example.</t>
    </r>
    <r>
      <rPr>
        <sz val="11"/>
        <rFont val="Calibri"/>
        <family val="2"/>
        <scheme val="minor"/>
      </rPr>
      <t xml:space="preserve"> Renovation of the exhibition hall of 111,13 m</t>
    </r>
    <r>
      <rPr>
        <sz val="10"/>
        <rFont val="Calibri"/>
        <family val="2"/>
        <charset val="186"/>
        <scheme val="minor"/>
      </rPr>
      <t>2</t>
    </r>
    <r>
      <rPr>
        <sz val="11"/>
        <rFont val="Calibri"/>
        <family val="2"/>
        <scheme val="minor"/>
      </rPr>
      <t xml:space="preserve"> in the Daugavpils Culture House of LB was started in order to improve the quality of culture events. Particular object as architectural monument is a very popular cultural place among cultural professionals, young people, Daugavpils citizen and guests.
</t>
    </r>
  </si>
  <si>
    <t>3) Annex No.23: Photos of the progress of works by B2, renovation of 2 exhibition halls and service rooms in Orsha Museum .</t>
  </si>
  <si>
    <r>
      <t xml:space="preserve">1. IMPLEMENTATION OF ACTIVITIES PER REPORTING PERIOD </t>
    </r>
    <r>
      <rPr>
        <b/>
        <sz val="11"/>
        <color theme="8" tint="-0.249977111117893"/>
        <rFont val="Calibri"/>
        <family val="2"/>
        <scheme val="minor"/>
      </rPr>
      <t/>
    </r>
  </si>
  <si>
    <t>* If within the reporting period due to a justified reason an activity initially planned to be implemented within this reporting period has not been implemented/ has been transferred to the next reporting period(s) or slightly modified with impact on the budget, describe the reason and indicate when it is planned to be implemented
* Indicate deviations due to procurement (e.g. the reason the procurement was not started, the contract was not signed).</t>
  </si>
  <si>
    <r>
      <rPr>
        <b/>
        <sz val="11"/>
        <color rgb="FFC00000"/>
        <rFont val="Calibri"/>
        <family val="2"/>
        <charset val="186"/>
        <scheme val="minor"/>
      </rPr>
      <t>Example:</t>
    </r>
    <r>
      <rPr>
        <sz val="11"/>
        <color theme="1"/>
        <rFont val="Calibri"/>
        <family val="2"/>
        <charset val="186"/>
        <scheme val="minor"/>
      </rPr>
      <t xml:space="preserve"> 
1) The number of participants in the Project management group (PMG) meeting was not 4 as originally planned, but 5 - additionally the procurement specialist and the engineer took part to explain the rules of the procurement. This did not affect the costs related to the meeting. 
2) PSG meeting on 08 August 2019 in Orsha was shorter than planned (5 hours instead of planned 8 hours). This did not affect the efficiency of the meeting, as 5 hours was sufficient to decide on all the planned issues in agenda. 
</t>
    </r>
    <r>
      <rPr>
        <sz val="11"/>
        <color rgb="FFFF0000"/>
        <rFont val="Calibri"/>
        <family val="2"/>
        <scheme val="minor"/>
      </rPr>
      <t xml:space="preserve">
</t>
    </r>
  </si>
  <si>
    <r>
      <rPr>
        <b/>
        <sz val="11"/>
        <color rgb="FFC00000"/>
        <rFont val="Calibri"/>
        <family val="2"/>
        <charset val="186"/>
        <scheme val="minor"/>
      </rPr>
      <t>Example:</t>
    </r>
    <r>
      <rPr>
        <b/>
        <sz val="11"/>
        <rFont val="Calibri"/>
        <family val="2"/>
        <charset val="186"/>
        <scheme val="minor"/>
      </rPr>
      <t xml:space="preserve"> </t>
    </r>
    <r>
      <rPr>
        <sz val="11"/>
        <rFont val="Calibri"/>
        <family val="2"/>
        <charset val="186"/>
        <scheme val="minor"/>
      </rPr>
      <t xml:space="preserve">As of September 19, 2019, LB PM- Mr xxx. was replaced by Ms. Xxx, as the employment contract with Mr XXX was terminated. Ms. Xxx has similar qualifications, good knowledge of English and is appropriate for project management. </t>
    </r>
  </si>
  <si>
    <r>
      <rPr>
        <b/>
        <sz val="11"/>
        <rFont val="Calibri"/>
        <family val="2"/>
        <scheme val="minor"/>
      </rPr>
      <t>B2</t>
    </r>
    <r>
      <rPr>
        <sz val="11"/>
        <rFont val="Calibri"/>
        <family val="2"/>
        <scheme val="minor"/>
      </rPr>
      <t xml:space="preserve"> published 1 article "The neighbours share common interests"  in the newspaper "Arshanskaya Prauda" on 2019-08-31, which has 12 000 target subscribers. The purpose was to announce the launch of the project and provide publicity to the 1st event - A joint exhibition of local artists and craftspeople "Crafts through centuries". The rest 13 000 copies were sold at kiosks "Soyuzpechat" and other retail points.  In total, 25000 people were informed. This includes local residents including the ones from Orsha District, as well as, the tourists from other regions. Although it is not possible to identify who exactly viewed the information but it is logical that everybody who viewed this information are the members of  at least one project target group</t>
    </r>
    <r>
      <rPr>
        <b/>
        <sz val="11"/>
        <rFont val="Calibri"/>
        <family val="2"/>
        <charset val="186"/>
        <scheme val="minor"/>
      </rPr>
      <t xml:space="preserve"> (Annex No.9)</t>
    </r>
    <r>
      <rPr>
        <sz val="11"/>
        <rFont val="Calibri"/>
        <family val="2"/>
        <scheme val="minor"/>
      </rPr>
      <t xml:space="preserve">. 
</t>
    </r>
    <r>
      <rPr>
        <sz val="11"/>
        <rFont val="Calibri"/>
        <family val="2"/>
        <scheme val="minor"/>
      </rPr>
      <t xml:space="preserve">
</t>
    </r>
    <r>
      <rPr>
        <b/>
        <sz val="11"/>
        <rFont val="Calibri"/>
        <family val="2"/>
        <charset val="186"/>
        <scheme val="minor"/>
      </rPr>
      <t xml:space="preserve">B3 </t>
    </r>
    <r>
      <rPr>
        <sz val="11"/>
        <rFont val="Calibri"/>
        <family val="2"/>
        <charset val="186"/>
        <scheme val="minor"/>
      </rPr>
      <t xml:space="preserve">on </t>
    </r>
    <r>
      <rPr>
        <sz val="11"/>
        <rFont val="Calibri"/>
        <family val="2"/>
        <scheme val="minor"/>
      </rPr>
      <t xml:space="preserve">2019-06-04 published 1 article "Bendradarbiavimas per sieną - renginys Kupiškio Dvare" in the local newspaper "Mano Kupiškis" which had a circulation of 10 000. It is distributed among the local residents of Kupiškis municipality, as well as tourists coming to Kupiškis. The purpose was to announce the launch of the project and provide publicity to the 1st event - tourism promotion event "Life of Medieval Manor". Although it is not possible to identify who exactly read the information but it is logical that everybody, who read it, are the members of  at least one project target group </t>
    </r>
    <r>
      <rPr>
        <b/>
        <sz val="11"/>
        <rFont val="Calibri"/>
        <family val="2"/>
        <charset val="186"/>
        <scheme val="minor"/>
      </rPr>
      <t>(Annex No.10)</t>
    </r>
    <r>
      <rPr>
        <sz val="11"/>
        <rFont val="Calibri"/>
        <family val="2"/>
        <scheme val="minor"/>
      </rPr>
      <t xml:space="preserve">. 
</t>
    </r>
  </si>
  <si>
    <r>
      <t xml:space="preserve">* If within the reporting period due to a justified reason an activity initially planned to be implemented within this reporting period has not been implemented/ has been transferred to the next reporting period(s), describe the reason and indicate when it is planned to be implemented
</t>
    </r>
    <r>
      <rPr>
        <i/>
        <sz val="11"/>
        <color rgb="FFC00000"/>
        <rFont val="Calibri"/>
        <family val="2"/>
        <charset val="186"/>
        <scheme val="minor"/>
      </rPr>
      <t xml:space="preserve">
* Indicate deviations due to procurement (e.g. the reason the procurement was not started, the contract was not signed).</t>
    </r>
  </si>
  <si>
    <r>
      <t>* Indicate only those outputs, which are planned to be achieved in full within next 6-months reporting period, NOT partly or planned just to be started</t>
    </r>
    <r>
      <rPr>
        <i/>
        <sz val="11"/>
        <color theme="8" tint="-0.249977111117893"/>
        <rFont val="Calibri"/>
        <family val="2"/>
        <scheme val="minor"/>
      </rPr>
      <t>.</t>
    </r>
    <r>
      <rPr>
        <b/>
        <i/>
        <sz val="11"/>
        <color theme="8" tint="-0.249977111117893"/>
        <rFont val="Calibri"/>
        <family val="2"/>
        <charset val="186"/>
        <scheme val="minor"/>
      </rPr>
      <t xml:space="preserve"> </t>
    </r>
    <r>
      <rPr>
        <b/>
        <i/>
        <sz val="11"/>
        <color rgb="FFC00000"/>
        <rFont val="Calibri"/>
        <family val="2"/>
        <charset val="186"/>
        <scheme val="minor"/>
      </rPr>
      <t xml:space="preserve">             </t>
    </r>
    <r>
      <rPr>
        <i/>
        <sz val="11"/>
        <color rgb="FFC00000"/>
        <rFont val="Calibri"/>
        <family val="2"/>
        <charset val="186"/>
        <scheme val="minor"/>
      </rPr>
      <t xml:space="preserve">                        * Planned outputs shall correspond to the Project Description.  </t>
    </r>
  </si>
  <si>
    <t xml:space="preserve">Describe briefly the activity implemented within the reporting period (what was done, by whom, where, when and how it was implemented). Indicate the involved beneficiaries and participants.   In case of events (workshops/seminars/festivals etc.) also indicate general issues/topics discussed /agenda of the event.                                                                                                                                                         * When reporting activities, use the style and language as in the Project Description. 
* In case of construction works or procurement of equipment, in case not finalised, please indicate the progress within the particular reporting period and from the beginning of the project in percentage                                                              </t>
  </si>
  <si>
    <r>
      <t xml:space="preserve">The LB procured services related to works: 
1) Author supervision for the renovation of the exhibition hall was procured, to ensure that the  construction works correspond to the technical documentation. 
</t>
    </r>
    <r>
      <rPr>
        <sz val="11"/>
        <rFont val="Calibri"/>
        <family val="2"/>
        <scheme val="minor"/>
      </rPr>
      <t xml:space="preserve">2) Technical supervision for the renovation of the exhibition hall was procured to ensure that the quality and quantities of the works correspond to the initial plan and cost estimates. 
Inspections by the Author supervision and Technical supervision were made, however the invoices were not provided during the Reporting period, according to the provisions of the concluded contracts. </t>
    </r>
  </si>
  <si>
    <r>
      <rPr>
        <b/>
        <sz val="11"/>
        <color rgb="FFC00000"/>
        <rFont val="Calibri"/>
        <family val="2"/>
        <charset val="186"/>
        <scheme val="minor"/>
      </rPr>
      <t>Example.</t>
    </r>
    <r>
      <rPr>
        <sz val="11"/>
        <rFont val="Calibri"/>
        <family val="2"/>
        <scheme val="minor"/>
      </rPr>
      <t xml:space="preserve"> It is planned to construct open-air stage in Kupiškis (B3), total area 315 m2. 
The procurement of the construction works was started. The first procurement procedure started on 2019-09-29 was unsuccessful, and was cancelled. </t>
    </r>
    <r>
      <rPr>
        <sz val="11"/>
        <color rgb="FFFF0000"/>
        <rFont val="Calibri"/>
        <family val="2"/>
        <charset val="186"/>
        <scheme val="minor"/>
      </rPr>
      <t xml:space="preserve"> </t>
    </r>
    <r>
      <rPr>
        <b/>
        <sz val="11"/>
        <rFont val="Calibri"/>
        <family val="2"/>
        <charset val="186"/>
        <scheme val="minor"/>
      </rPr>
      <t/>
    </r>
  </si>
  <si>
    <r>
      <t xml:space="preserve">2) </t>
    </r>
    <r>
      <rPr>
        <sz val="11"/>
        <rFont val="Calibri"/>
        <family val="2"/>
        <charset val="186"/>
        <scheme val="minor"/>
      </rPr>
      <t>Due to delay with procurement of the open-air stage (activity 3.2) where the presentation equipment will be installed and need to change the documentation for works, procurement of a set of lighting, presentation and IT equipment as 1 projector, 1 screen, 1 t</t>
    </r>
    <r>
      <rPr>
        <sz val="11"/>
        <color theme="1"/>
        <rFont val="Calibri"/>
        <family val="2"/>
        <charset val="186"/>
        <scheme val="minor"/>
      </rPr>
      <t xml:space="preserve">ablet computer, 10 scenic flood lights was not implemented during the this Reporting period and was postponed to the next Reporting period. 
</t>
    </r>
  </si>
  <si>
    <r>
      <rPr>
        <b/>
        <sz val="11"/>
        <color rgb="FFFF0000"/>
        <rFont val="Calibri"/>
        <family val="2"/>
        <charset val="186"/>
        <scheme val="minor"/>
      </rPr>
      <t>Example.</t>
    </r>
    <r>
      <rPr>
        <sz val="11"/>
        <rFont val="Calibri"/>
        <family val="2"/>
        <charset val="186"/>
        <scheme val="minor"/>
      </rPr>
      <t xml:space="preserve"> Procurement of Renovation works for 2 exhibition halls and service rooms (45 m2), Kalvarijskaja 83, Orsha was implemented sucessfully, the contract was concluded. The works started on 2019-07-15.  
During the reporting period, 36,71% of works were implemented: 28 m2 of walls were plastered and painted, 31 m2 of floors were renovated, 4 heaters and 4 windows were replaced. Stairs in the staircase were improved </t>
    </r>
    <r>
      <rPr>
        <b/>
        <sz val="11"/>
        <rFont val="Calibri"/>
        <family val="2"/>
        <charset val="186"/>
        <scheme val="minor"/>
      </rPr>
      <t>(Annex 23)</t>
    </r>
    <r>
      <rPr>
        <sz val="11"/>
        <rFont val="Calibri"/>
        <family val="2"/>
        <charset val="186"/>
        <scheme val="minor"/>
      </rPr>
      <t xml:space="preserve">. </t>
    </r>
  </si>
  <si>
    <r>
      <rPr>
        <b/>
        <sz val="11"/>
        <color rgb="FFFF0000"/>
        <rFont val="Calibri"/>
        <family val="2"/>
        <charset val="186"/>
        <scheme val="minor"/>
      </rPr>
      <t xml:space="preserve">Example. </t>
    </r>
    <r>
      <rPr>
        <sz val="11"/>
        <rFont val="Calibri"/>
        <family val="2"/>
        <charset val="186"/>
        <scheme val="minor"/>
      </rPr>
      <t xml:space="preserve">Furniture (13 tables 1x2m, 70 chairs, 7 sofas, 27 lamps, 7 decorative screens for heating elements) has been purchased for 2 exhibition halls and service rooms for Orsha History Museum by B2. 
Photos of the equipment with information plates in exhibition halls, where equipment located, attached </t>
    </r>
    <r>
      <rPr>
        <b/>
        <sz val="11"/>
        <rFont val="Calibri"/>
        <family val="2"/>
        <charset val="186"/>
        <scheme val="minor"/>
      </rPr>
      <t>(Annex 24)</t>
    </r>
    <r>
      <rPr>
        <sz val="11"/>
        <rFont val="Calibri"/>
        <family val="2"/>
        <charset val="186"/>
        <scheme val="minor"/>
      </rPr>
      <t xml:space="preserve">. </t>
    </r>
  </si>
  <si>
    <t>* If within the reporting period due to a justified reason an activity initially planned to be implemented within this reporting period has not been implemented/ has been transferred to the next reporting period(s), describe the reason and indicate when it is planned to be implemented
* Indicate deviations due to procurement (e.g. the reason the procurement was not started, the contract was not signed).</t>
  </si>
  <si>
    <r>
      <t>Set of sound equipment (2 louds</t>
    </r>
    <r>
      <rPr>
        <sz val="11"/>
        <rFont val="Calibri"/>
        <family val="2"/>
        <scheme val="minor"/>
      </rPr>
      <t xml:space="preserve">peakers, 2 sub loudspeakers, 1 digital console, 1 equalizer, cables) by B3
</t>
    </r>
  </si>
  <si>
    <t>Set of presentation and IT equipment (1 stationary projector, 1 stationary screen, 1 tablet computer) and lighting equipment (10 scenic flood lights) by B3</t>
  </si>
  <si>
    <t xml:space="preserve"> Constructed open-air stage in Kupiškis (B3), total area 315 m2</t>
  </si>
  <si>
    <r>
      <rPr>
        <b/>
        <sz val="11"/>
        <color rgb="FFFF0000"/>
        <rFont val="Calibri"/>
        <family val="2"/>
        <charset val="186"/>
        <scheme val="minor"/>
      </rPr>
      <t>Example:</t>
    </r>
    <r>
      <rPr>
        <sz val="11"/>
        <rFont val="Calibri"/>
        <family val="2"/>
        <charset val="204"/>
        <scheme val="minor"/>
      </rPr>
      <t xml:space="preserve"> A joint exhibition of local artists and craftspeople "Crafts through centuries" was organised by B3 in Orsha. The purpose was the preservation and popularization of folk traditions, the promotion and development of traditional crafts in the border regions. The traditions of weaving and wood carving have been preserved by Belarusians, Latvians and Lithuanians to this day and can help in promotion of historical heritage of the cross border region. The exhibition featured 67 pieces of decorative weaving and 82 pieces of wood carving made by craftsmen from Latvia, Lithuania and Belarus. The opening ceremony of the exhibition was held on 2019-09-02, it was attended by 87 people; visitors participated in workshops on weaving and wood carving, as well as in traditional games and entertainment during the first 2 days of the event. The exibition lasted until 2019-10-02. The opening ceremony, the exhibition was free of charge. For the opening ceremony and first 2 days of the exhibition, the agenda, list of participants, photos, report are attached in </t>
    </r>
    <r>
      <rPr>
        <b/>
        <sz val="11"/>
        <rFont val="Calibri"/>
        <family val="2"/>
        <charset val="186"/>
        <scheme val="minor"/>
      </rPr>
      <t>Annex No.29.</t>
    </r>
    <r>
      <rPr>
        <sz val="11"/>
        <rFont val="Calibri"/>
        <family val="2"/>
        <charset val="204"/>
        <scheme val="minor"/>
      </rPr>
      <t xml:space="preserve"> 
 A total number of 1851 visitors attended the exhibition (of them, 451 foreign tourists). The pages of the registration journal are attached in </t>
    </r>
    <r>
      <rPr>
        <b/>
        <sz val="11"/>
        <rFont val="Calibri"/>
        <family val="2"/>
        <charset val="186"/>
        <scheme val="minor"/>
      </rPr>
      <t>Annex No.30</t>
    </r>
    <r>
      <rPr>
        <sz val="11"/>
        <rFont val="Calibri"/>
        <family val="2"/>
        <charset val="204"/>
        <scheme val="minor"/>
      </rPr>
      <t xml:space="preserve">. 
Catering and supplies, materials for art presentation were procured. Photos of the procured supplies and materials are attached in </t>
    </r>
    <r>
      <rPr>
        <b/>
        <sz val="11"/>
        <rFont val="Calibri"/>
        <family val="2"/>
        <charset val="186"/>
        <scheme val="minor"/>
      </rPr>
      <t>Annex No.31</t>
    </r>
    <r>
      <rPr>
        <sz val="11"/>
        <rFont val="Calibri"/>
        <family val="2"/>
        <charset val="204"/>
        <scheme val="minor"/>
      </rPr>
      <t xml:space="preserve">.
One set of printed products were made for the exhibition (11 posters, 150 flyers, 250 stickers, 1 banner, 1 roll-up), </t>
    </r>
    <r>
      <rPr>
        <b/>
        <sz val="11"/>
        <rFont val="Calibri"/>
        <family val="2"/>
        <charset val="186"/>
        <scheme val="minor"/>
      </rPr>
      <t>Annex No.32</t>
    </r>
    <r>
      <rPr>
        <sz val="11"/>
        <rFont val="Calibri"/>
        <family val="2"/>
        <charset val="204"/>
        <scheme val="minor"/>
      </rPr>
      <t xml:space="preserve">.  
Reviews and evaluations from the visitors were collected by records in the Book of visitors. 72% of the visitors expressed positive evaluation, feedback from 21% was extremely positive. Summaries of evaluation, pages from the Book of visitors are attached in </t>
    </r>
    <r>
      <rPr>
        <b/>
        <sz val="11"/>
        <rFont val="Calibri"/>
        <family val="2"/>
        <charset val="186"/>
        <scheme val="minor"/>
      </rPr>
      <t xml:space="preserve">Annex No.33.  </t>
    </r>
    <r>
      <rPr>
        <sz val="11"/>
        <rFont val="Calibri"/>
        <family val="2"/>
        <charset val="204"/>
        <scheme val="minor"/>
      </rPr>
      <t xml:space="preserve">
</t>
    </r>
  </si>
  <si>
    <r>
      <rPr>
        <b/>
        <sz val="11"/>
        <color rgb="FFFF0000"/>
        <rFont val="Calibri"/>
        <family val="2"/>
        <charset val="186"/>
        <scheme val="minor"/>
      </rPr>
      <t>Example:</t>
    </r>
    <r>
      <rPr>
        <sz val="11"/>
        <rFont val="Calibri"/>
        <family val="2"/>
        <scheme val="minor"/>
      </rPr>
      <t xml:space="preserve"> The tourism promotion </t>
    </r>
    <r>
      <rPr>
        <sz val="11"/>
        <rFont val="Calibri"/>
        <family val="2"/>
        <charset val="186"/>
        <scheme val="minor"/>
      </rPr>
      <t>event "Life of Medieval Manor"</t>
    </r>
    <r>
      <rPr>
        <sz val="11"/>
        <rFont val="Calibri"/>
        <family val="2"/>
        <scheme val="minor"/>
      </rPr>
      <t xml:space="preserve"> was organized on the site of Kupiskis manor on 2019-06-13 by B2. It attracted 150 visitors (local population, tourists of manor, specialists in culture and tourism). The aim of the event was promotion of historical heritage of the region and stimulation of tourism. During the event, 4 historical performances were shown, 3 medieval dances were performed, 2 quests were organised. The event was free of charge. List of participants, photos, agenda, report of the event attached in </t>
    </r>
    <r>
      <rPr>
        <b/>
        <sz val="11"/>
        <rFont val="Calibri"/>
        <family val="2"/>
        <charset val="186"/>
        <scheme val="minor"/>
      </rPr>
      <t>Annex No. 25</t>
    </r>
    <r>
      <rPr>
        <sz val="11"/>
        <rFont val="Calibri"/>
        <family val="2"/>
        <scheme val="minor"/>
      </rPr>
      <t>. 
The feedback about the event was collected referring to Facebook reactions (it was liked by 81 visitors on B2 Facebook profile and had 73 positive reactions on B2 Facebook account,</t>
    </r>
    <r>
      <rPr>
        <sz val="11"/>
        <color rgb="FFFF0000"/>
        <rFont val="Calibri"/>
        <family val="2"/>
        <charset val="186"/>
        <scheme val="minor"/>
      </rPr>
      <t xml:space="preserve"> </t>
    </r>
    <r>
      <rPr>
        <b/>
        <sz val="11"/>
        <rFont val="Calibri"/>
        <family val="2"/>
        <charset val="186"/>
        <scheme val="minor"/>
      </rPr>
      <t>Annex No.26</t>
    </r>
    <r>
      <rPr>
        <sz val="11"/>
        <rFont val="Calibri"/>
        <family val="2"/>
        <scheme val="minor"/>
      </rPr>
      <t xml:space="preserve">).
Following the results of the event, a survey of participants was conducted, information was posted on the website and in social media. 150 surveys have been distributed for workshop participants. 124 were returned. 82% of the respondents expressed the positive attitude towards the event, 12% neutral, 6% negative. Summary of survey - in </t>
    </r>
    <r>
      <rPr>
        <b/>
        <sz val="11"/>
        <rFont val="Calibri"/>
        <family val="2"/>
        <charset val="186"/>
        <scheme val="minor"/>
      </rPr>
      <t>Annex No.27</t>
    </r>
    <r>
      <rPr>
        <sz val="11"/>
        <rFont val="Calibri"/>
        <family val="2"/>
        <scheme val="minor"/>
      </rPr>
      <t>. 
Catering and rent of equipment (costumes, medieval tools) was procured.   
4 posters and 150 leaflets were made to promote the event and were distributed with the participants (</t>
    </r>
    <r>
      <rPr>
        <b/>
        <sz val="11"/>
        <rFont val="Calibri"/>
        <family val="2"/>
        <charset val="186"/>
        <scheme val="minor"/>
      </rPr>
      <t>Annex No.28</t>
    </r>
    <r>
      <rPr>
        <sz val="11"/>
        <rFont val="Calibri"/>
        <family val="2"/>
        <scheme val="minor"/>
      </rPr>
      <t xml:space="preserve">). Designing of posters and leaflets, their printing were procured. 
</t>
    </r>
  </si>
  <si>
    <t>-</t>
  </si>
  <si>
    <r>
      <rPr>
        <b/>
        <sz val="11"/>
        <rFont val="Calibri"/>
        <family val="2"/>
        <charset val="186"/>
        <scheme val="minor"/>
      </rPr>
      <t>LB published 1 news update on its web-site:</t>
    </r>
    <r>
      <rPr>
        <sz val="11"/>
        <rFont val="Calibri"/>
        <family val="2"/>
        <charset val="186"/>
        <scheme val="minor"/>
      </rPr>
      <t xml:space="preserve">
2019-05-10 "Pošvaļdeibys puorstuovji pīsadola projekta „Myusu viesturiskais montuojums“ atkluošonys pasuokumā Oršā, Boltkrīvejā" </t>
    </r>
    <r>
      <rPr>
        <b/>
        <sz val="11"/>
        <rFont val="Calibri"/>
        <family val="2"/>
        <charset val="186"/>
        <scheme val="minor"/>
      </rPr>
      <t>(Annex No.11)</t>
    </r>
    <r>
      <rPr>
        <sz val="11"/>
        <rFont val="Calibri"/>
        <family val="2"/>
        <charset val="186"/>
        <scheme val="minor"/>
      </rPr>
      <t xml:space="preserve">
https://www.daugavpils.lv/go.php/lv/projekti/67405/
Target audience: local population, tourists of Daugavpils municipality.  Reached audience: Reffering to the analytics of the website, this update was viewed 326 times, which implies that 326 members of the target groups were reached by this information. This includes all groups (Daugavpils municipality local population, tourists, though it is not possible to identify who exactly viewed the information). The news update included information about the start of the project, EU and programme co-financing, planned major activities, events and achievements.
</t>
    </r>
    <r>
      <rPr>
        <b/>
        <sz val="11"/>
        <rFont val="Calibri"/>
        <family val="2"/>
        <charset val="186"/>
        <scheme val="minor"/>
      </rPr>
      <t>B3 published 1 news update on its web-site:</t>
    </r>
    <r>
      <rPr>
        <sz val="11"/>
        <rFont val="Calibri"/>
        <family val="2"/>
        <charset val="186"/>
        <scheme val="minor"/>
      </rPr>
      <t xml:space="preserve">
2019-05-14 "Kupiškis pradėda naujas projektas" </t>
    </r>
    <r>
      <rPr>
        <b/>
        <sz val="11"/>
        <rFont val="Calibri"/>
        <family val="2"/>
        <charset val="186"/>
        <scheme val="minor"/>
      </rPr>
      <t>(Annex No.12)</t>
    </r>
    <r>
      <rPr>
        <sz val="11"/>
        <rFont val="Calibri"/>
        <family val="2"/>
        <charset val="186"/>
        <scheme val="minor"/>
      </rPr>
      <t xml:space="preserve">
https://www.kupiskis.lt/svetaine/33456/naujas_projektas
Target audience: local population, tourists of Kupiskis municipality. 
Reached audience: Reffering to the analytics of the website, this update was viewed 175 times, which implies that 175 members of the target groups were reached by this information. This includes all groups (Kupiskis municipality local population, tourists, though it is not possible to identify who exactly viewed the information).
The news update included information about the start of the project, EU and programme co-financing, planned major activities, and achievements. Also it provided publicity to the 1st event - tourism promotion event "Life of Medieval Manor". </t>
    </r>
  </si>
  <si>
    <t xml:space="preserve"> The changes to the construction documentation are being prepared (replacement of materials for cheaper ones, change of places of installation of equipment) in order to reduce the cost of works, the request for amendments will be sent to the JTS. Documents are being prepared for the new procurement, it will be started in the IInd Reporting period. In new procurement documentation the Contractor will be requested to finalise the works until the end of the project. 
As well, after the contractor is selected, the B3  will implement all necessary measures to ensure smooth implementation of the works and their finalisation until the end of the project. The progress of the works will be constantly supervised by the technical and author supervisions, problems will be solved by the technical supervision as soon as possible. Beneficiary 3 will ensure uninterrupted financial flow to pay for the works. 
</t>
  </si>
  <si>
    <t xml:space="preserve">2. LOGICAL FRAMEWORK </t>
  </si>
  <si>
    <t xml:space="preserve">Contribution is shown in Final report only. </t>
  </si>
  <si>
    <r>
      <t xml:space="preserve">2) Annex No.26: print-out from B3 Facebook account with the feedback of the tourism promotion event. </t>
    </r>
    <r>
      <rPr>
        <sz val="11"/>
        <color rgb="FFFFC000"/>
        <rFont val="Calibri"/>
        <family val="2"/>
        <charset val="186"/>
        <scheme val="minor"/>
      </rPr>
      <t/>
    </r>
  </si>
  <si>
    <t xml:space="preserve">
</t>
  </si>
  <si>
    <t xml:space="preserve">The procurement of renovation works of the exhibition hall in the Daugavpils Culture house was launched by the Lead Beneficiary 2 on 2019-08-15. 
Type of procedure: competitive negotiated procedure without publication. 
</t>
  </si>
  <si>
    <t xml:space="preserve">The procurement of 1 set of sound equipment by Beneficiary 3, date of launch: 2019-05-10
Type of procedure: single tender. 
</t>
  </si>
  <si>
    <t xml:space="preserve">Contract for works No.BUV-25 of 2019-10-01 with SIA „Construct-M“, cost of the contract 73 680,81 EUR including VAT (58207,84 EUR excluding VAT). 
Relates to: budget item 4.1, activity 3.1, Procurement plan point 34. </t>
  </si>
  <si>
    <t>Procurement contract No.KUP/M-146-2 of 2019-05-27 was signed with UAB "Music_LT", cost of the contract 6 999,98 EUR including VAT (5 529,98 EUR excluding VAT).
Relates to: budget item 4.5, activity 3.3, Procurement plan point 37.</t>
  </si>
  <si>
    <t>For Lot No.1: Procurement Contract with "Good furniture" Ltd., Nr. MTP 2/23-12T of  2019-08-01, the cost of the contract is 4020 EUR (exempt from taxes and VAT). 
For Lot No.2: Procurement Contract with "Bona Arte" Ltd., Nr. MTP 2/24-12T of  2019-08-05, the cost of the contract is 4710 EUR (exempt from taxes and VAT).
Both contracts relate to: budget item 4.6, activity 3.5, Procurement plan point 45.</t>
  </si>
  <si>
    <r>
      <rPr>
        <b/>
        <sz val="11"/>
        <color rgb="FFFF0000"/>
        <rFont val="Calibri"/>
        <family val="2"/>
        <charset val="186"/>
        <scheme val="minor"/>
      </rPr>
      <t>Example.</t>
    </r>
    <r>
      <rPr>
        <sz val="11"/>
        <color theme="1"/>
        <rFont val="Calibri"/>
        <family val="2"/>
        <charset val="186"/>
        <scheme val="minor"/>
      </rPr>
      <t xml:space="preserve"> 1) Procurement of a set of sound equipment for the organisation of the tourism promotion event "Life of Medieval manor" in Kupiskis has been started by B3. The B3 procured: 2 loudspeakers, 2 sub loudspeakers, 1 digital console, 1 equalizer, cables.   
Photos of the equipment with Programme visibility elements attached (</t>
    </r>
    <r>
      <rPr>
        <b/>
        <sz val="11"/>
        <color theme="1"/>
        <rFont val="Calibri"/>
        <family val="2"/>
        <charset val="186"/>
        <scheme val="minor"/>
      </rPr>
      <t>Annex 22</t>
    </r>
    <r>
      <rPr>
        <sz val="11"/>
        <color theme="1"/>
        <rFont val="Calibri"/>
        <family val="2"/>
        <charset val="186"/>
        <scheme val="minor"/>
      </rPr>
      <t xml:space="preserve">).
</t>
    </r>
  </si>
  <si>
    <t>* Indicate the full (whole) number of outputs produced, not a fraction (e.g., not 0,5 if 1 is planned)</t>
  </si>
  <si>
    <t>Activity X.X. "Work in the archives in Warsaw, Poland"</t>
  </si>
  <si>
    <t>LTD  "Bus rent"</t>
  </si>
  <si>
    <r>
      <t>2.3. Travel of  project event participants to Seminar from XX town to XX town 2019-05-27/28 (1 two-way travel: Vehicle rent (1 day seminar/10 persons) GA 4.3.2,</t>
    </r>
    <r>
      <rPr>
        <sz val="11"/>
        <rFont val="Calibri"/>
        <family val="2"/>
        <charset val="186"/>
      </rPr>
      <t xml:space="preserve"> Annex No XX</t>
    </r>
  </si>
  <si>
    <t xml:space="preserve"> Name Surname , Project manager LV, part-time (20%), gross, GA 1.1, GA 1.2</t>
  </si>
  <si>
    <t>Name Surname LV , Financial manager, part time (20%), gross, GA 1.1, GA 1.2</t>
  </si>
  <si>
    <t>Name Surname, 
Local coordinator BY, 
Name Surname 
part time (50 %), gross, GA 1.1, GA 1.2</t>
  </si>
  <si>
    <t>Name Surname BY , Financial manager, part time (20%), gross, GA 1.1, GA 1.2</t>
  </si>
  <si>
    <t>Name Surname,
Local coordinator, part time (50 %)</t>
  </si>
  <si>
    <t>Name Surname, Local accountant, part time (50 %)</t>
  </si>
  <si>
    <t>Daily allowances for meetings of the working group and partners Activity 1.1 (Name Surname)</t>
  </si>
  <si>
    <t>Report of the travel No xxx, 
Order of the Director of the organisation No 9-k</t>
  </si>
  <si>
    <r>
      <rPr>
        <b/>
        <sz val="10"/>
        <rFont val="Calibri"/>
        <family val="2"/>
        <charset val="186"/>
        <scheme val="minor"/>
      </rPr>
      <t xml:space="preserve">
During the reporting period</t>
    </r>
    <r>
      <rPr>
        <sz val="10"/>
        <rFont val="Calibri"/>
        <family val="2"/>
        <scheme val="minor"/>
      </rPr>
      <t xml:space="preserve">, the Beneficiaries published 2 articles in press (1 B2, 1 B3), 2 news updates on 2 internet sites (1 LB, 1 B2), 2 publications in 2 social networks (by B2). There were produced 2 temporary billboard for works (by LB), 144 stickers for equipment (20 by B3, 124 by B2). 2 newsletters in 3 languages (LV, LT, RU) were sent to professionals, 3 project posters were placed (1 for each Beneficiary). </t>
    </r>
  </si>
  <si>
    <t>In total, from the start of the project, there were produced: 3 articles in press (out of 9 planned), 2 news updates on 2 internet sites (out of 12 planned), 2 publications in 2 social networks (out of 18 planned);  2 temporary billboard (of 3 planned), 144 stickers for equipment as planned. 
Beneficiary 2 produced 110 notebooks, all Beneficiaries placed 3 project posters in their premises, as this was planned by the project.</t>
  </si>
  <si>
    <t xml:space="preserve">In total, from the start of the project, there were produced: 0 construction object (only 45,65% of the planned works finalised), 0 items of equipment (of 50 items planned) by Lead Beneficiary. </t>
  </si>
  <si>
    <r>
      <rPr>
        <i/>
        <sz val="11"/>
        <color rgb="FFC00000"/>
        <rFont val="Calibri"/>
        <family val="2"/>
        <charset val="186"/>
        <scheme val="minor"/>
      </rPr>
      <t xml:space="preserve">Describe briefly the activity implemented within the reporting period (what was done, by whom, where, when and how it was implemented). Indicate the involved beneficiaries and participants. In case of events (work group / steering committee meetings) also indicate general issues/topics discussed and main decisions, if applicable.                                                                                                                                                                                     * When reporting GA1 activities, </t>
    </r>
    <r>
      <rPr>
        <b/>
        <i/>
        <sz val="11"/>
        <color rgb="FFC00000"/>
        <rFont val="Calibri"/>
        <family val="2"/>
        <charset val="186"/>
        <scheme val="minor"/>
      </rPr>
      <t xml:space="preserve">use the style and language </t>
    </r>
    <r>
      <rPr>
        <i/>
        <sz val="11"/>
        <color rgb="FFC00000"/>
        <rFont val="Calibri"/>
        <family val="2"/>
        <charset val="186"/>
        <scheme val="minor"/>
      </rPr>
      <t xml:space="preserve">as in the Project Description.                              * </t>
    </r>
    <r>
      <rPr>
        <b/>
        <i/>
        <sz val="11"/>
        <color rgb="FFC00000"/>
        <rFont val="Calibri"/>
        <family val="2"/>
        <charset val="186"/>
        <scheme val="minor"/>
      </rPr>
      <t xml:space="preserve">Do not </t>
    </r>
    <r>
      <rPr>
        <i/>
        <sz val="11"/>
        <color rgb="FFC00000"/>
        <rFont val="Calibri"/>
        <family val="2"/>
        <charset val="186"/>
        <scheme val="minor"/>
      </rPr>
      <t xml:space="preserve">mention names, surnames of persons involved in the project activities.                                      * Indicate how the project managing bodies were formed, give </t>
    </r>
    <r>
      <rPr>
        <b/>
        <i/>
        <sz val="11"/>
        <color rgb="FFC00000"/>
        <rFont val="Calibri"/>
        <family val="2"/>
        <charset val="186"/>
        <scheme val="minor"/>
      </rPr>
      <t>information of orders on appointment of Work Group, Steering Committee members.</t>
    </r>
    <r>
      <rPr>
        <i/>
        <sz val="11"/>
        <color rgb="FFC00000"/>
        <rFont val="Calibri"/>
        <family val="2"/>
        <charset val="186"/>
        <scheme val="minor"/>
      </rPr>
      <t xml:space="preserve">. </t>
    </r>
  </si>
  <si>
    <r>
      <t xml:space="preserve">* Outputs shall be taken from respective sections of the Project Description. Please strictly use outputs how they are indicated in the Project Description.                 * Indicate here </t>
    </r>
    <r>
      <rPr>
        <b/>
        <i/>
        <sz val="11"/>
        <color rgb="FFC00000"/>
        <rFont val="Calibri"/>
        <family val="2"/>
        <charset val="186"/>
        <scheme val="minor"/>
      </rPr>
      <t xml:space="preserve">only the achieved </t>
    </r>
    <r>
      <rPr>
        <i/>
        <sz val="11"/>
        <color rgb="FFC00000"/>
        <rFont val="Calibri"/>
        <family val="2"/>
        <charset val="186"/>
        <scheme val="minor"/>
      </rPr>
      <t xml:space="preserve">outputs during the reporting period                              </t>
    </r>
  </si>
  <si>
    <t>Project management group formed of 4 project staff members</t>
  </si>
  <si>
    <t>Project Steering Group formed of 4 members</t>
  </si>
  <si>
    <t>PMG meeting in Daugavpils (4 participants, 6 hours)</t>
  </si>
  <si>
    <t>PMG meeting in Kupiškis (4 participants,6 hours)</t>
  </si>
  <si>
    <t xml:space="preserve">
PSG meeting in Orsha (3 participants, 5 hours)
</t>
  </si>
  <si>
    <t>PSG meeting in Daugavpils (4 participants, 5 hours)</t>
  </si>
  <si>
    <r>
      <rPr>
        <b/>
        <sz val="11"/>
        <color rgb="FFC00000"/>
        <rFont val="Calibri"/>
        <family val="2"/>
        <charset val="186"/>
        <scheme val="minor"/>
      </rPr>
      <t>Example.</t>
    </r>
    <r>
      <rPr>
        <b/>
        <sz val="11"/>
        <rFont val="Calibri"/>
        <family val="2"/>
        <scheme val="minor"/>
      </rPr>
      <t xml:space="preserve"> </t>
    </r>
    <r>
      <rPr>
        <sz val="11"/>
        <rFont val="Calibri"/>
        <family val="2"/>
        <scheme val="minor"/>
      </rPr>
      <t>Overall management and administration of the project had been organized by LB with assistance of B2, B3. Implementation of the project activities had been supervised by the LB project manager; B2 and B3 project coordinators were responsible on coordination of local project activities, announcement of the procurements. LB project manager assistant ensured project implementation of LBs local project activities. LB information manager had ensured project publicity activities according to project description and Programme communication guidelines, cooperated with the JTS branch offices and B2, B3 local coordinators. Overall financial management of the project ensured by LB financial manager by following-up budget documentation, by exe</t>
    </r>
    <r>
      <rPr>
        <sz val="11"/>
        <rFont val="Calibri"/>
        <family val="2"/>
        <charset val="186"/>
        <scheme val="minor"/>
      </rPr>
      <t xml:space="preserve">cuting LB’s and EU grant payments, information for financial report prepared. B2, B3 project accountants ensured local project financial management. Day-to-day management and internal monitoring of the project ensured by the LB through regular communication via e-mails, phone/skype and partners` visits.                                                                                                           
The B2 and B3 procured the services of the auditing companies. </t>
    </r>
    <r>
      <rPr>
        <sz val="11"/>
        <rFont val="Calibri"/>
        <family val="2"/>
        <scheme val="minor"/>
      </rPr>
      <t xml:space="preserve">
Each beneficiary provided individual report to the auditors, consisting of narrative and financial information. B2 and B3 supported LB in drawing up the consolidated progress report, produced and delivered all the information for reporting purposes to the LB. LB with assistance of B2 and B3 prepared and submittted to the JTS the consolidated progress report,  followed-up budget documentation, and handled  1 request for amendments. LB, B2 and B3 sent the drafts of the communication materials to the relevant officers of the JTS for approval.</t>
    </r>
  </si>
  <si>
    <t>* NB: an informative letter NOTIFICATION (please see the procedure described in the Guidelines Section 3.6) with a detailed information on the changed staff members (name, surname, phone/mobile phone number, e-mail) must be submitted to the JTS timely</t>
  </si>
  <si>
    <r>
      <t xml:space="preserve">Describe briefly the activity implemented within the reporting period (what was done, by whom, where, when and how it was implemented). Indicate the involved beneficiaries and participants.   In case of events (workshops/seminars/festivals etc.) also indicate general issues/topics discussed /agenda of the event.                                                                                                                                                         * When reporting activities, use the </t>
    </r>
    <r>
      <rPr>
        <b/>
        <i/>
        <sz val="11"/>
        <color rgb="FFC00000"/>
        <rFont val="Calibri"/>
        <family val="2"/>
        <scheme val="minor"/>
      </rPr>
      <t>style and language as in the Project Description</t>
    </r>
    <r>
      <rPr>
        <i/>
        <sz val="11"/>
        <color rgb="FFC00000"/>
        <rFont val="Calibri"/>
        <family val="2"/>
        <scheme val="minor"/>
      </rPr>
      <t xml:space="preserve">. 
* In case of construction works or procurement of equipment, in case not finalised, please indicate the progress within the particular reporting period and from the beginning of the project in percentage                                                              </t>
    </r>
  </si>
  <si>
    <t>* Outputs shall be taken from respective sections of the Project Description. Please strictly use outputs how they are indicated in the Project Description.                                * Indicate here only the achieved outputs during the reporting period                              * If you need to include additional characteristics, please mark them in the brackets</t>
  </si>
  <si>
    <t xml:space="preserve">* Indicate only those outputs, which are planned to be achieved in full within next 6-months reporting period, NOT partly or planned just to be started.                                       * Planned outputs shall correspond to the Project Description. </t>
  </si>
  <si>
    <t>articles in the newspaper LB,B2</t>
  </si>
  <si>
    <r>
      <rPr>
        <b/>
        <sz val="11"/>
        <rFont val="Calibri"/>
        <family val="2"/>
        <scheme val="minor"/>
      </rPr>
      <t xml:space="preserve">LB published 1 news update on its web-site:
</t>
    </r>
    <r>
      <rPr>
        <sz val="11"/>
        <rFont val="Calibri"/>
        <family val="2"/>
        <charset val="186"/>
        <scheme val="minor"/>
      </rPr>
      <t>2019-05-10</t>
    </r>
    <r>
      <rPr>
        <sz val="11"/>
        <color rgb="FFFF0000"/>
        <rFont val="Calibri"/>
        <family val="2"/>
        <charset val="186"/>
        <scheme val="minor"/>
      </rPr>
      <t xml:space="preserve"> </t>
    </r>
    <r>
      <rPr>
        <sz val="11"/>
        <rFont val="Calibri"/>
        <family val="2"/>
        <charset val="186"/>
        <scheme val="minor"/>
      </rPr>
      <t xml:space="preserve">"Pošvaļdeibys puorstuovji pīsadola projekta „Myusu viesturiskais montuojums“ atkluošonys pasuokumā Oršā, Boltkrīvejā" </t>
    </r>
    <r>
      <rPr>
        <b/>
        <sz val="11"/>
        <rFont val="Calibri"/>
        <family val="2"/>
        <charset val="186"/>
        <scheme val="minor"/>
      </rPr>
      <t>(Annex No.11)</t>
    </r>
    <r>
      <rPr>
        <sz val="11"/>
        <rFont val="Calibri"/>
        <family val="2"/>
        <charset val="186"/>
        <scheme val="minor"/>
      </rPr>
      <t xml:space="preserve">
https://www.daugavpils.lv/go.php/lv/projekti/67405/
The news update included information about the start of the project, EU and programme co-financing, planned major activities, events and achievements.
Reffering to the analytics of the website, this update was viewed 326 times, which implies that 326 members of the target groups were reached by this information. This includes all groups (Daugavpils municipality local population, tourists, though it is not possible to identify who exactly viewed the information) 
</t>
    </r>
    <r>
      <rPr>
        <b/>
        <sz val="11"/>
        <rFont val="Calibri"/>
        <family val="2"/>
        <charset val="186"/>
        <scheme val="minor"/>
      </rPr>
      <t>B3 published 1 news update on its web-site:</t>
    </r>
    <r>
      <rPr>
        <sz val="11"/>
        <rFont val="Calibri"/>
        <family val="2"/>
        <charset val="186"/>
        <scheme val="minor"/>
      </rPr>
      <t xml:space="preserve">
2019-05-14 "Kupiškis pradeda naują projektą" </t>
    </r>
    <r>
      <rPr>
        <b/>
        <sz val="11"/>
        <rFont val="Calibri"/>
        <family val="2"/>
        <charset val="186"/>
        <scheme val="minor"/>
      </rPr>
      <t>(Annex No.12)</t>
    </r>
    <r>
      <rPr>
        <sz val="11"/>
        <rFont val="Calibri"/>
        <family val="2"/>
        <charset val="186"/>
        <scheme val="minor"/>
      </rPr>
      <t xml:space="preserve">
https://www.kupiskis.lt/svetaine/33456/naujas_projektas
The news update included information about the start of the project, EU and programme co-financing, planned major activities and achievements. Also it provided publicity for the 1st event - tourism promotion event "Life of Medieval Manor". 
Reffering to the analytics of the website, this update was viewed 175 times, which implies that 175 members of the target groups were reached by this information. This includes all groups (Kupiskis municipality local population, tourists, though it is not possible to identify who exactly viewed the information) </t>
    </r>
  </si>
  <si>
    <r>
      <t>The temporary billboards were designed and placed at the construction site by the contactors of LB</t>
    </r>
    <r>
      <rPr>
        <b/>
        <sz val="11"/>
        <rFont val="Calibri"/>
        <family val="2"/>
        <scheme val="minor"/>
      </rPr>
      <t xml:space="preserve"> (Annex No.15)</t>
    </r>
    <r>
      <rPr>
        <sz val="11"/>
        <rFont val="Calibri"/>
        <family val="2"/>
        <scheme val="minor"/>
      </rPr>
      <t xml:space="preserve"> and B2 </t>
    </r>
    <r>
      <rPr>
        <b/>
        <sz val="11"/>
        <rFont val="Calibri"/>
        <family val="2"/>
        <scheme val="minor"/>
      </rPr>
      <t>(Annex No.16)</t>
    </r>
    <r>
      <rPr>
        <sz val="11"/>
        <rFont val="Calibri"/>
        <family val="2"/>
        <scheme val="minor"/>
      </rPr>
      <t xml:space="preserve">.
Producing of the billboard  was not financed from the project budget. </t>
    </r>
  </si>
  <si>
    <r>
      <t xml:space="preserve">Stickers for labelling of equipment (20) were made by B3 </t>
    </r>
    <r>
      <rPr>
        <b/>
        <sz val="11"/>
        <rFont val="Calibri"/>
        <family val="2"/>
        <scheme val="minor"/>
      </rPr>
      <t xml:space="preserve">(Annex No.17). </t>
    </r>
    <r>
      <rPr>
        <sz val="11"/>
        <rFont val="Calibri"/>
        <family val="2"/>
        <scheme val="minor"/>
      </rPr>
      <t xml:space="preserve">Due to small amount no procurement was needed, no costs were incurred or included to the report.
Stickers for labelling of equipment (124) were purchased by B2 </t>
    </r>
    <r>
      <rPr>
        <b/>
        <sz val="11"/>
        <rFont val="Calibri"/>
        <family val="2"/>
        <scheme val="minor"/>
      </rPr>
      <t>(Annex No.18)</t>
    </r>
    <r>
      <rPr>
        <sz val="11"/>
        <rFont val="Calibri"/>
        <family val="2"/>
        <scheme val="minor"/>
      </rPr>
      <t>.</t>
    </r>
  </si>
  <si>
    <r>
      <t xml:space="preserve">Newsletter </t>
    </r>
    <r>
      <rPr>
        <b/>
        <sz val="11"/>
        <rFont val="Calibri"/>
        <family val="2"/>
        <scheme val="minor"/>
      </rPr>
      <t>(Annex 19)</t>
    </r>
    <r>
      <rPr>
        <sz val="11"/>
        <rFont val="Calibri"/>
        <family val="2"/>
        <scheme val="minor"/>
      </rPr>
      <t xml:space="preserve"> for specialists in culture and tourism (guides, staff of cultural centres, museums and Tourism information centre, etc.), for specialists in historical and cultural heritage, actors, crafts people) with information about the project, upcoming activities, achievements, possiblities to participate was prepared in Latvian, Lithuanian, Russian languages and circulated to the 291 identified specialists (122 in Latvia, 87 in Lithuania, 82 in Belarus).</t>
    </r>
  </si>
  <si>
    <r>
      <t xml:space="preserve">3 Project posters were placed at the Beneficiaries' premises, 1 in each premise in LV, LT, BY, in Latvian, Lithuanian, Russian languages </t>
    </r>
    <r>
      <rPr>
        <b/>
        <sz val="11"/>
        <rFont val="Calibri"/>
        <family val="2"/>
        <scheme val="minor"/>
      </rPr>
      <t>(Annex 20)</t>
    </r>
    <r>
      <rPr>
        <sz val="11"/>
        <rFont val="Calibri"/>
        <family val="2"/>
        <scheme val="minor"/>
      </rPr>
      <t>. The posters are aimed at visitors (local population, tourists) and the employees fo the Beneficiaries (culture and heritage specialists). They were placed at the entrance on the notice board to be visible to the visitors. The posters include general information about the project, main activities, EU and Programme contribution to the project. They were printed by each Beneficiary itself, no costs were charged to the project.</t>
    </r>
  </si>
  <si>
    <t xml:space="preserve">* Indicate the number of representatives of the  group(s) that were involved during the reporting period only </t>
  </si>
  <si>
    <r>
      <t xml:space="preserve">The procurement procedure for works was implemented and was successful. 
The works implemented during 1st reporting period: wall paint was restored on area 85 m2, new parquet was laid on 50 m2, and in auxiliary premises of the Main Hall wall paint was restored 36 m2, manhole of the historic lift  and ventilation outputs were preserved), renovated 16 m2 of staircases, 35 m2 of the roof (photos of progress of works in </t>
    </r>
    <r>
      <rPr>
        <b/>
        <sz val="11"/>
        <rFont val="Calibri"/>
        <family val="2"/>
        <scheme val="minor"/>
      </rPr>
      <t>Annex 21</t>
    </r>
    <r>
      <rPr>
        <sz val="11"/>
        <rFont val="Calibri"/>
        <family val="2"/>
        <scheme val="minor"/>
      </rPr>
      <t>).  The amount of implemented works is 45,65%. The renovation works are not completed and will be finalised in the next Reporting period.</t>
    </r>
  </si>
  <si>
    <t>* Indicate the number of representatives of the  group(s) that were involved during reporting period only</t>
  </si>
  <si>
    <t>Indicate the number of the communication outputs, which were implemented/produced during the reporting period only (MM)</t>
  </si>
  <si>
    <r>
      <t xml:space="preserve">External/internal problems
</t>
    </r>
    <r>
      <rPr>
        <i/>
        <sz val="11"/>
        <color rgb="FFC00000"/>
        <rFont val="Calibri"/>
        <family val="2"/>
        <charset val="186"/>
        <scheme val="minor"/>
      </rPr>
      <t>*Describe internal and external problems or difficulties in implementation which occurred within the reporting period.</t>
    </r>
  </si>
  <si>
    <r>
      <t xml:space="preserve">Counter-measures undertaken
</t>
    </r>
    <r>
      <rPr>
        <i/>
        <sz val="11"/>
        <color rgb="FFC00000"/>
        <rFont val="Calibri"/>
        <family val="2"/>
        <charset val="186"/>
        <scheme val="minor"/>
      </rPr>
      <t xml:space="preserve">*Provide the information </t>
    </r>
    <r>
      <rPr>
        <b/>
        <i/>
        <sz val="11"/>
        <color rgb="FFC00000"/>
        <rFont val="Calibri"/>
        <family val="2"/>
        <charset val="186"/>
        <scheme val="minor"/>
      </rPr>
      <t>about the counter-measures undertaken</t>
    </r>
    <r>
      <rPr>
        <i/>
        <sz val="11"/>
        <color rgb="FFC00000"/>
        <rFont val="Calibri"/>
        <family val="2"/>
        <charset val="186"/>
        <scheme val="minor"/>
      </rPr>
      <t xml:space="preserve"> by the Lead Beneficiary and Beneficiaries to overcome the problems or difficulties</t>
    </r>
  </si>
  <si>
    <r>
      <t xml:space="preserve">Assumptions
</t>
    </r>
    <r>
      <rPr>
        <sz val="10"/>
        <color theme="1"/>
        <rFont val="Calibri"/>
        <family val="2"/>
        <scheme val="minor"/>
      </rPr>
      <t xml:space="preserve">(What else to be aware of)
</t>
    </r>
    <r>
      <rPr>
        <i/>
        <sz val="10"/>
        <color rgb="FFC00000"/>
        <rFont val="Calibri"/>
        <family val="2"/>
        <charset val="186"/>
        <scheme val="minor"/>
      </rPr>
      <t xml:space="preserve">To revise the assumptions and to adapt them to the factual situation </t>
    </r>
  </si>
  <si>
    <t xml:space="preserve">2) Annex No.22: Photos of the set of sound equipment by B3, with visibility elements (stickers). </t>
  </si>
  <si>
    <t xml:space="preserve">4) Annex No.24: Photos of the furniture by B2 with information plates in exhibition halls, where equipment located,  with visibility elements (stickers). </t>
  </si>
  <si>
    <t>Name, Surname, Director</t>
  </si>
  <si>
    <r>
      <rPr>
        <b/>
        <sz val="11"/>
        <color rgb="FFFF0000"/>
        <rFont val="Calibri"/>
        <family val="2"/>
        <charset val="186"/>
        <scheme val="minor"/>
      </rPr>
      <t xml:space="preserve">Example. </t>
    </r>
    <r>
      <rPr>
        <b/>
        <sz val="11"/>
        <color theme="1"/>
        <rFont val="Calibri"/>
        <family val="2"/>
        <scheme val="minor"/>
      </rPr>
      <t xml:space="preserve">
</t>
    </r>
    <r>
      <rPr>
        <sz val="11"/>
        <color theme="1"/>
        <rFont val="Calibri"/>
        <family val="2"/>
        <charset val="186"/>
        <scheme val="minor"/>
      </rPr>
      <t xml:space="preserve">1) The implementation of Activity 3.2 related to construction of open-air stage in Kupiškis (B3), total area 315 m2 by B3 is delayed, because of unsuccessful procurement of the works by B3. The changes to the construction documentation are prepared (replacement of materials for cheaper ones, change of places of installation of equipment) in order to reduce the cost of works, the request for amendments will be sent to the JTS. Documents are being prepared for the new procurement, it will be started in the next Reporting period. </t>
    </r>
    <r>
      <rPr>
        <b/>
        <sz val="11"/>
        <color theme="1"/>
        <rFont val="Calibri"/>
        <family val="2"/>
        <scheme val="minor"/>
      </rPr>
      <t xml:space="preserve">
</t>
    </r>
    <r>
      <rPr>
        <sz val="11"/>
        <color theme="1"/>
        <rFont val="Calibri"/>
        <family val="2"/>
        <charset val="186"/>
        <scheme val="minor"/>
      </rPr>
      <t>2) Activity 3.3 related to procurement of sound, presentation and IT equipment for B3 was not implemented in full during this Reporting period. Reason: due to unsuccessful procurement of the construction works for the open-air stage in Kupiskis (activity 3.2) where the presentation equipment will be installed, the technical documentation shall be changed; the changes will include reallocation of places of installation of the flood lights, stationary presentation screen and presentation projector. When the new places of installation will be known, the technical characteristics of the stationary presentation screen and presentation projector will be updated, the procurement will be implemented and finalised during the next Reporting period. As well, the procurement of a set of sound equipment was implemented only partially, the B3 did not manage to procure 1 digital console, 1 equalizer, cables due to inappropriate technical characteristics proposed by the suppliers. The technical specifications will be adjusted, the procurement will be finalised in the next reporting period.</t>
    </r>
    <r>
      <rPr>
        <b/>
        <sz val="11"/>
        <color theme="1"/>
        <rFont val="Calibri"/>
        <family val="2"/>
        <scheme val="minor"/>
      </rPr>
      <t xml:space="preserve">
</t>
    </r>
    <r>
      <rPr>
        <b/>
        <sz val="11"/>
        <color theme="1"/>
        <rFont val="Calibri"/>
        <family val="2"/>
        <scheme val="minor"/>
      </rPr>
      <t xml:space="preserve">
</t>
    </r>
    <r>
      <rPr>
        <sz val="11"/>
        <color theme="1"/>
        <rFont val="Calibri"/>
        <family val="2"/>
        <scheme val="minor"/>
      </rPr>
      <t/>
    </r>
  </si>
  <si>
    <t>The implementation of Activity 3.2 related to construction of open-air stage in Kupiškis (B2), total area 315 m2 by B3  is delayed, because of unsuccessful procurement of the works by B3; the unsuccessful procedure was cancelled.</t>
  </si>
  <si>
    <t xml:space="preserve">Filled in  Final Report only </t>
  </si>
  <si>
    <t xml:space="preserve">Increased number of cultural events participants in the Daugavpils municipality, Kuipskis municipality and Orsha district by 3800 persons by the end of the project. </t>
  </si>
  <si>
    <t xml:space="preserve">The procurement of renovation works for 2 exhibition halls and service rooms (45 m2), Kalvarijskaja 83, Orsha, by Beneficiary 2, date of launch: 2019-07-15. 
Type of procedure: competitive negotiated procedure without publication. 
</t>
  </si>
  <si>
    <t xml:space="preserve">The procurement of furniture by the Beneficiary 2, date of launch: 2019-07-04
Type of procedure: Competitive negotiated procedure without publication, as well as division of the subject of the procurement into two lots. A more competitive procedure than the one planned in the Procurement plan was used  in order to intensify competition and to receive more competitive proposals.
a) In lot No.1 there were announced 13 tables 1x2m, 70 chairs, 7 sofas. 
b) In lot No.2 there were announced 7 decorative screens for heating elements, 27 lamps styled/decorated according to the ancient pattern. 
</t>
  </si>
  <si>
    <t>3) Annex No.3: B3 order No. D46/345 of 2019-04-22 regarding local coordinator and local accountant allocation to the project.</t>
  </si>
  <si>
    <t>1) Economic Classification of the requested amount for B3</t>
  </si>
  <si>
    <t>1) Economic Classification of the expenditures for B3</t>
  </si>
  <si>
    <t>1) Endorsement letter by the B2.</t>
  </si>
  <si>
    <t xml:space="preserve">2) Endorsement letter by the B3. </t>
  </si>
  <si>
    <t>1) Authorisation (Power of attorney) authorising the Head of the Department of the Lead Beneficiary to sign the Report in the absence of the Head of Organisation.</t>
  </si>
  <si>
    <t xml:space="preserve">1) Request for Payment of further pre-financing. </t>
  </si>
  <si>
    <t xml:space="preserve">1) Individual Expenditure Verification Report of the Lead Beneficiary </t>
  </si>
  <si>
    <t>2) Individual Expenditure Verification Report of the Beneficiary No 2</t>
  </si>
  <si>
    <t>3) Individual Expenditure Verification Report of the Beneficiary No 3</t>
  </si>
  <si>
    <r>
      <rPr>
        <b/>
        <sz val="11"/>
        <rFont val="Calibri"/>
        <family val="2"/>
        <charset val="186"/>
        <scheme val="minor"/>
      </rPr>
      <t>In case the works have been finalised and commissioned into exploitation:</t>
    </r>
    <r>
      <rPr>
        <sz val="11"/>
        <rFont val="Calibri"/>
        <family val="2"/>
        <scheme val="minor"/>
      </rPr>
      <t xml:space="preserve"> Annex No.21A Commissioning into Exploitation Act (if required by the national legislation).</t>
    </r>
  </si>
  <si>
    <r>
      <rPr>
        <b/>
        <sz val="11"/>
        <color rgb="FFC00000"/>
        <rFont val="Calibri"/>
        <family val="2"/>
        <charset val="186"/>
        <scheme val="minor"/>
      </rPr>
      <t>Example.</t>
    </r>
    <r>
      <rPr>
        <sz val="11"/>
        <color rgb="FFC00000"/>
        <rFont val="Calibri"/>
        <family val="2"/>
        <charset val="186"/>
        <scheme val="minor"/>
      </rPr>
      <t xml:space="preserve"> </t>
    </r>
    <r>
      <rPr>
        <sz val="11"/>
        <rFont val="Calibri"/>
        <family val="2"/>
        <scheme val="minor"/>
      </rPr>
      <t xml:space="preserve">The project management bodies were formed by the project Beneficiaries, orders of staff appointment for the project implementation are issued by the Beneficiaries' organisations. 4 project staff as project manager, project manager assistant, financial manager and information specialist appointed by LB order No. SR-23 of 2019-04-06 </t>
    </r>
    <r>
      <rPr>
        <b/>
        <sz val="11"/>
        <rFont val="Calibri"/>
        <family val="2"/>
        <scheme val="minor"/>
      </rPr>
      <t>(Annex No.1)</t>
    </r>
    <r>
      <rPr>
        <sz val="11"/>
        <rFont val="Calibri"/>
        <family val="2"/>
        <scheme val="minor"/>
      </rPr>
      <t xml:space="preserve">; B2 has appointed 2 staff (local coordinator and local accountant) by order B-457 of 2019-04-13 </t>
    </r>
    <r>
      <rPr>
        <b/>
        <sz val="11"/>
        <rFont val="Calibri"/>
        <family val="2"/>
        <scheme val="minor"/>
      </rPr>
      <t>(Annex No.2)</t>
    </r>
    <r>
      <rPr>
        <sz val="11"/>
        <rFont val="Calibri"/>
        <family val="2"/>
        <scheme val="minor"/>
      </rPr>
      <t xml:space="preserve">; B3 has appointed 2 staff (local coordinator and local accountant) by order D46/345 of 2019-04-22 </t>
    </r>
    <r>
      <rPr>
        <b/>
        <sz val="11"/>
        <rFont val="Calibri"/>
        <family val="2"/>
        <scheme val="minor"/>
      </rPr>
      <t>(Annex No.3)</t>
    </r>
    <r>
      <rPr>
        <sz val="11"/>
        <rFont val="Calibri"/>
        <family val="2"/>
        <scheme val="minor"/>
      </rPr>
      <t xml:space="preserve">. Project management group (PMG) is formed of 4 project staff members, namely, project manager and information specialist of LB, local coordinator and accountant of each B2 and B3, by LB order No. SR-31 of 2019-04-24 </t>
    </r>
    <r>
      <rPr>
        <b/>
        <sz val="11"/>
        <rFont val="Calibri"/>
        <family val="2"/>
        <charset val="186"/>
        <scheme val="minor"/>
      </rPr>
      <t>(Annex No.3a)</t>
    </r>
    <r>
      <rPr>
        <sz val="11"/>
        <rFont val="Calibri"/>
        <family val="2"/>
        <scheme val="minor"/>
      </rPr>
      <t>.                                                                
 Project Steering Group (PSG) has been formed consisting of one representative of each Beneficiary organisation and LB project manager (4 persons in total), orders of PSG members appointment for the project are issued by the Beneficiaries' organisations: LB order No. SR-21 of 2019-04-04</t>
    </r>
    <r>
      <rPr>
        <b/>
        <sz val="11"/>
        <rFont val="Calibri"/>
        <family val="2"/>
        <scheme val="minor"/>
      </rPr>
      <t xml:space="preserve"> (Annex No.4)</t>
    </r>
    <r>
      <rPr>
        <sz val="11"/>
        <rFont val="Calibri"/>
        <family val="2"/>
        <scheme val="minor"/>
      </rPr>
      <t xml:space="preserve">, B2 order No. B-456 of 2019-04-12 </t>
    </r>
    <r>
      <rPr>
        <b/>
        <sz val="11"/>
        <rFont val="Calibri"/>
        <family val="2"/>
        <scheme val="minor"/>
      </rPr>
      <t>(Annex No.5)</t>
    </r>
    <r>
      <rPr>
        <sz val="11"/>
        <rFont val="Calibri"/>
        <family val="2"/>
        <scheme val="minor"/>
      </rPr>
      <t xml:space="preserve">, B3 order No.D45/345 of 2019-04-21 </t>
    </r>
    <r>
      <rPr>
        <b/>
        <sz val="11"/>
        <rFont val="Calibri"/>
        <family val="2"/>
        <scheme val="minor"/>
      </rPr>
      <t>(Annex No.6)</t>
    </r>
    <r>
      <rPr>
        <sz val="11"/>
        <rFont val="Calibri"/>
        <family val="2"/>
        <scheme val="minor"/>
      </rPr>
      <t xml:space="preserve">.                                                 
PMG was organized on 15 May 2019 in Daugavpils, lasted for 6 hours and was attended by each Beneficiary, in total 4 project staff. Topics: project implementation progress and faced deviations, budget amendments, preparation of the progress report, activities for the next reporting period. Photos, List of participants, agenda and minutes of the meeting attached </t>
    </r>
    <r>
      <rPr>
        <b/>
        <sz val="11"/>
        <rFont val="Calibri"/>
        <family val="2"/>
        <scheme val="minor"/>
      </rPr>
      <t>(Annex 7)</t>
    </r>
    <r>
      <rPr>
        <sz val="11"/>
        <rFont val="Calibri"/>
        <family val="2"/>
        <scheme val="minor"/>
      </rPr>
      <t xml:space="preserve">.
PSG was organized on 08 August 2019 in Orsha, lasted for 5 hours and was attended by one representative of each Beneficiary and LB project manager, in total 4 participants. Topics: project implementation progress and budget overview, delay of construction works procurement, organizational and financial aspects of projects large summer events.  Photos, List of participants, agenda and minutes of the meeting attached </t>
    </r>
    <r>
      <rPr>
        <b/>
        <sz val="11"/>
        <rFont val="Calibri"/>
        <family val="2"/>
        <scheme val="minor"/>
      </rPr>
      <t>(Annex 8)</t>
    </r>
    <r>
      <rPr>
        <sz val="11"/>
        <rFont val="Calibri"/>
        <family val="2"/>
        <scheme val="minor"/>
      </rPr>
      <t xml:space="preserve">. </t>
    </r>
  </si>
  <si>
    <t>1) Annex No.1: LB order No. SR-23 of 2019-04-06 regarding staff appointment to the project.</t>
  </si>
  <si>
    <t xml:space="preserve">2) Annex No.2: B2 order No.B-457 of 2019-04-13 regarding staff appointment to the project. </t>
  </si>
  <si>
    <t xml:space="preserve">4) Annex No.3A: LB order No. SR-31 of 2019-04-24 regarding formation and functions of the PMG. </t>
  </si>
  <si>
    <t>5) Annex No.4: LB order No. SR-21 of 2019-04-04 regarding staff appointment to PSG.</t>
  </si>
  <si>
    <t>6) Annex No.5: B2 order No. B-456 of 2019-04-12 regarding staff appointment to PSG.</t>
  </si>
  <si>
    <t>7) Annex No.6: B3 order No.D45/345 of 2019-04-21 regarding staff appointment to PSG.</t>
  </si>
  <si>
    <t>8) Annex No.7: Photos, List of participants, Agenda and Minutes of the PMG meeting on 15 May 2019 in Daugavpils</t>
  </si>
  <si>
    <t>9) Annex No.8: Photos, List of participants, Agenda and Minutes of the PMG meeting on 08 August 2019 in Orsha.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</si>
</sst>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 #,##0.00\ _€_-;\-* #,##0.00\ _€_-;_-* &quot;-&quot;??\ _€_-;_-@_-"/>
    <numFmt numFmtId="165" formatCode="&quot;€&quot;\ #,##0.00"/>
    <numFmt numFmtId="166" formatCode="[$€-410]\ #,##0.00;[Red]\-[$€-410]\ #,##0.00"/>
    <numFmt numFmtId="167" formatCode="[$€-410]\ #,##0.00;[Red][$€-410]\ #,##0.00"/>
    <numFmt numFmtId="168" formatCode="#,##0.00\ [$€-1];[Red]\-#,##0.00\ [$€-1]"/>
    <numFmt numFmtId="169" formatCode="_-[$€-2]\ * #,##0.00_-;\-[$€-2]\ * #,##0.00_-;_-[$€-2]\ * &quot;-&quot;??_-;_-@_-"/>
    <numFmt numFmtId="170" formatCode="#,##0.0000"/>
    <numFmt numFmtId="171" formatCode="[$€-426]\ #,##0.00"/>
    <numFmt numFmtId="172" formatCode="#,##0.00\ [$€-410];[Red]\-#,##0.00\ [$€-410]"/>
    <numFmt numFmtId="173" formatCode="#,##0.00\ &quot;€&quot;"/>
    <numFmt numFmtId="174" formatCode="0.0000"/>
    <numFmt numFmtId="175" formatCode="[$€-410]\ #,##0.0000;[Red]\-[$€-410]\ #,##0.0000"/>
    <numFmt numFmtId="176" formatCode="#,##0.00000"/>
    <numFmt numFmtId="177" formatCode="#,##0.000"/>
    <numFmt numFmtId="178" formatCode="#,##0.00\ [$€-426]"/>
    <numFmt numFmtId="179" formatCode="0.000"/>
    <numFmt numFmtId="180" formatCode="yyyy\-mm\-dd;@"/>
  </numFmts>
  <fonts count="88" x14ac:knownFonts="1">
    <font>
      <sz val="11"/>
      <color theme="1"/>
      <name val="Calibri"/>
      <family val="2"/>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i/>
      <sz val="11"/>
      <color theme="0" tint="-0.249977111117893"/>
      <name val="Calibri"/>
      <family val="2"/>
      <scheme val="minor"/>
    </font>
    <font>
      <i/>
      <sz val="11"/>
      <color theme="0" tint="-0.499984740745262"/>
      <name val="Calibri"/>
      <family val="2"/>
      <scheme val="minor"/>
    </font>
    <font>
      <i/>
      <sz val="11"/>
      <color rgb="FFFF0000"/>
      <name val="Calibri"/>
      <family val="2"/>
      <scheme val="minor"/>
    </font>
    <font>
      <sz val="11"/>
      <color theme="3" tint="0.39997558519241921"/>
      <name val="Calibri"/>
      <family val="2"/>
      <scheme val="minor"/>
    </font>
    <font>
      <sz val="10"/>
      <color theme="1"/>
      <name val="Calibri"/>
      <family val="2"/>
      <scheme val="minor"/>
    </font>
    <font>
      <i/>
      <sz val="11"/>
      <color theme="1"/>
      <name val="Calibri"/>
      <family val="2"/>
    </font>
    <font>
      <sz val="11"/>
      <color theme="1"/>
      <name val="Courier New"/>
      <family val="3"/>
    </font>
    <font>
      <i/>
      <sz val="10"/>
      <color theme="0" tint="-0.499984740745262"/>
      <name val="Calibri"/>
      <family val="2"/>
      <scheme val="minor"/>
    </font>
    <font>
      <sz val="11"/>
      <color theme="1"/>
      <name val="Calibri"/>
      <family val="2"/>
    </font>
    <font>
      <b/>
      <i/>
      <sz val="11"/>
      <color theme="1"/>
      <name val="Calibri"/>
      <family val="2"/>
    </font>
    <font>
      <b/>
      <sz val="11"/>
      <name val="Calibri"/>
      <family val="2"/>
      <scheme val="minor"/>
    </font>
    <font>
      <sz val="11"/>
      <name val="Calibri"/>
      <family val="2"/>
      <scheme val="minor"/>
    </font>
    <font>
      <sz val="11"/>
      <color indexed="8"/>
      <name val="Calibri"/>
      <family val="2"/>
    </font>
    <font>
      <b/>
      <sz val="14"/>
      <name val="Calibri"/>
      <family val="2"/>
      <scheme val="minor"/>
    </font>
    <font>
      <b/>
      <i/>
      <sz val="11"/>
      <name val="Calibri"/>
      <family val="2"/>
      <scheme val="minor"/>
    </font>
    <font>
      <sz val="11"/>
      <name val="Calibri"/>
      <family val="2"/>
    </font>
    <font>
      <b/>
      <sz val="11"/>
      <color theme="1"/>
      <name val="Calibri"/>
      <family val="2"/>
      <charset val="186"/>
      <scheme val="minor"/>
    </font>
    <font>
      <sz val="11"/>
      <color rgb="FF00B0F0"/>
      <name val="Calibri"/>
      <family val="2"/>
      <scheme val="minor"/>
    </font>
    <font>
      <sz val="10"/>
      <color rgb="FFFF0000"/>
      <name val="Calibri"/>
      <family val="2"/>
      <scheme val="minor"/>
    </font>
    <font>
      <i/>
      <sz val="11"/>
      <color theme="0" tint="-0.34998626667073579"/>
      <name val="Calibri"/>
      <family val="2"/>
      <scheme val="minor"/>
    </font>
    <font>
      <sz val="11"/>
      <color theme="1"/>
      <name val="Wingdings 2"/>
      <family val="1"/>
      <charset val="2"/>
    </font>
    <font>
      <sz val="11"/>
      <color rgb="FF0070C0"/>
      <name val="Calibri"/>
      <family val="2"/>
      <scheme val="minor"/>
    </font>
    <font>
      <b/>
      <sz val="11"/>
      <color rgb="FF0070C0"/>
      <name val="Calibri"/>
      <family val="2"/>
      <scheme val="minor"/>
    </font>
    <font>
      <sz val="11"/>
      <color theme="0"/>
      <name val="Calibri"/>
      <family val="2"/>
      <scheme val="minor"/>
    </font>
    <font>
      <sz val="11"/>
      <color theme="0" tint="-0.34998626667073579"/>
      <name val="Calibri"/>
      <family val="2"/>
      <scheme val="minor"/>
    </font>
    <font>
      <b/>
      <i/>
      <sz val="11"/>
      <color rgb="FFFF0000"/>
      <name val="Calibri"/>
      <family val="2"/>
      <scheme val="minor"/>
    </font>
    <font>
      <sz val="10"/>
      <name val="Calibri"/>
      <family val="2"/>
      <scheme val="minor"/>
    </font>
    <font>
      <b/>
      <sz val="11"/>
      <name val="Calibri"/>
      <family val="2"/>
      <charset val="186"/>
      <scheme val="minor"/>
    </font>
    <font>
      <i/>
      <sz val="11"/>
      <color theme="0" tint="-0.34998626667073579"/>
      <name val="Calibri"/>
      <family val="2"/>
      <charset val="186"/>
      <scheme val="minor"/>
    </font>
    <font>
      <i/>
      <sz val="11"/>
      <name val="Calibri"/>
      <family val="2"/>
      <charset val="186"/>
      <scheme val="minor"/>
    </font>
    <font>
      <b/>
      <sz val="11"/>
      <color rgb="FFFF0000"/>
      <name val="Calibri"/>
      <family val="2"/>
      <charset val="186"/>
      <scheme val="minor"/>
    </font>
    <font>
      <i/>
      <sz val="11"/>
      <color theme="1"/>
      <name val="Calibri"/>
      <family val="2"/>
      <charset val="186"/>
      <scheme val="minor"/>
    </font>
    <font>
      <b/>
      <sz val="11"/>
      <color theme="1"/>
      <name val="Calibri"/>
      <family val="2"/>
    </font>
    <font>
      <b/>
      <sz val="11"/>
      <name val="Calibri"/>
      <family val="2"/>
    </font>
    <font>
      <i/>
      <sz val="11"/>
      <color theme="0" tint="-0.499984740745262"/>
      <name val="Calibri"/>
      <family val="2"/>
      <charset val="186"/>
      <scheme val="minor"/>
    </font>
    <font>
      <i/>
      <sz val="11"/>
      <color theme="0" tint="-0.499984740745262"/>
      <name val="Calibri"/>
      <family val="2"/>
      <charset val="186"/>
    </font>
    <font>
      <b/>
      <i/>
      <sz val="11"/>
      <color theme="1"/>
      <name val="Calibri"/>
      <family val="2"/>
      <scheme val="minor"/>
    </font>
    <font>
      <sz val="10"/>
      <name val="Calibri"/>
      <family val="2"/>
    </font>
    <font>
      <u/>
      <sz val="11"/>
      <color theme="10"/>
      <name val="Calibri"/>
      <family val="2"/>
      <scheme val="minor"/>
    </font>
    <font>
      <i/>
      <sz val="11"/>
      <name val="Calibri"/>
      <family val="2"/>
      <scheme val="minor"/>
    </font>
    <font>
      <i/>
      <sz val="11"/>
      <name val="Calibri"/>
      <family val="2"/>
    </font>
    <font>
      <i/>
      <sz val="11"/>
      <color rgb="FFFF0000"/>
      <name val="Calibri"/>
      <family val="2"/>
      <charset val="186"/>
      <scheme val="minor"/>
    </font>
    <font>
      <i/>
      <sz val="11"/>
      <color rgb="FFFF0000"/>
      <name val="Calibri"/>
      <family val="2"/>
      <charset val="186"/>
    </font>
    <font>
      <sz val="11"/>
      <color theme="0" tint="-0.499984740745262"/>
      <name val="Calibri"/>
      <family val="2"/>
      <scheme val="minor"/>
    </font>
    <font>
      <b/>
      <sz val="11"/>
      <color rgb="FFFF0000"/>
      <name val="Calibri"/>
      <family val="2"/>
      <scheme val="minor"/>
    </font>
    <font>
      <sz val="11"/>
      <name val="Courier New"/>
      <family val="3"/>
    </font>
    <font>
      <sz val="11"/>
      <name val="Calibri"/>
      <family val="2"/>
      <charset val="204"/>
      <scheme val="minor"/>
    </font>
    <font>
      <i/>
      <sz val="11"/>
      <color theme="0" tint="-0.499984740745262"/>
      <name val="Calibri"/>
      <family val="2"/>
      <charset val="204"/>
      <scheme val="minor"/>
    </font>
    <font>
      <b/>
      <sz val="11"/>
      <color theme="1"/>
      <name val="Calibri"/>
      <family val="2"/>
      <charset val="204"/>
      <scheme val="minor"/>
    </font>
    <font>
      <sz val="11"/>
      <name val="Calibri"/>
      <family val="2"/>
      <charset val="204"/>
    </font>
    <font>
      <sz val="11"/>
      <color theme="1"/>
      <name val="Calibri"/>
      <family val="2"/>
      <charset val="204"/>
      <scheme val="minor"/>
    </font>
    <font>
      <sz val="11"/>
      <name val="Calibri"/>
      <family val="2"/>
      <charset val="186"/>
      <scheme val="minor"/>
    </font>
    <font>
      <sz val="11"/>
      <color rgb="FFFF0000"/>
      <name val="Calibri"/>
      <family val="2"/>
      <charset val="186"/>
      <scheme val="minor"/>
    </font>
    <font>
      <sz val="11"/>
      <color theme="0" tint="-0.34998626667073579"/>
      <name val="Calibri"/>
      <family val="2"/>
      <charset val="186"/>
      <scheme val="minor"/>
    </font>
    <font>
      <sz val="10"/>
      <name val="Calibri"/>
      <family val="2"/>
      <charset val="186"/>
      <scheme val="minor"/>
    </font>
    <font>
      <sz val="11"/>
      <color rgb="FFFFFF00"/>
      <name val="Calibri"/>
      <family val="2"/>
      <scheme val="minor"/>
    </font>
    <font>
      <i/>
      <sz val="11"/>
      <color rgb="FFC00000"/>
      <name val="Calibri"/>
      <family val="2"/>
      <charset val="186"/>
      <scheme val="minor"/>
    </font>
    <font>
      <b/>
      <sz val="11"/>
      <color rgb="FFC00000"/>
      <name val="Calibri"/>
      <family val="2"/>
      <charset val="186"/>
      <scheme val="minor"/>
    </font>
    <font>
      <b/>
      <i/>
      <sz val="11"/>
      <color rgb="FFC00000"/>
      <name val="Calibri"/>
      <family val="2"/>
      <charset val="186"/>
      <scheme val="minor"/>
    </font>
    <font>
      <sz val="11"/>
      <color theme="1"/>
      <name val="Calibri"/>
      <family val="2"/>
      <charset val="186"/>
    </font>
    <font>
      <i/>
      <sz val="11"/>
      <name val="Calibri"/>
      <family val="2"/>
      <charset val="186"/>
    </font>
    <font>
      <sz val="11"/>
      <color rgb="FF000000"/>
      <name val="Calibri"/>
      <family val="2"/>
      <charset val="186"/>
    </font>
    <font>
      <sz val="11"/>
      <name val="Calibri"/>
      <family val="2"/>
      <charset val="186"/>
    </font>
    <font>
      <b/>
      <sz val="10"/>
      <name val="Calibri"/>
      <family val="2"/>
      <charset val="186"/>
      <scheme val="minor"/>
    </font>
    <font>
      <i/>
      <sz val="11"/>
      <color theme="8" tint="-0.249977111117893"/>
      <name val="Calibri"/>
      <family val="2"/>
      <scheme val="minor"/>
    </font>
    <font>
      <b/>
      <sz val="11"/>
      <color theme="8" tint="-0.249977111117893"/>
      <name val="Calibri"/>
      <family val="2"/>
      <scheme val="minor"/>
    </font>
    <font>
      <sz val="11"/>
      <color rgb="FFFFC000"/>
      <name val="Calibri"/>
      <family val="2"/>
      <charset val="186"/>
      <scheme val="minor"/>
    </font>
    <font>
      <b/>
      <i/>
      <sz val="11"/>
      <color theme="8" tint="-0.249977111117893"/>
      <name val="Calibri"/>
      <family val="2"/>
      <charset val="186"/>
      <scheme val="minor"/>
    </font>
    <font>
      <sz val="11"/>
      <color rgb="FFC00000"/>
      <name val="Calibri"/>
      <family val="2"/>
      <charset val="186"/>
      <scheme val="minor"/>
    </font>
    <font>
      <i/>
      <sz val="11"/>
      <color rgb="FFC00000"/>
      <name val="Calibri"/>
      <family val="2"/>
      <scheme val="minor"/>
    </font>
    <font>
      <b/>
      <i/>
      <sz val="11"/>
      <color rgb="FFC00000"/>
      <name val="Calibri"/>
      <family val="2"/>
      <scheme val="minor"/>
    </font>
    <font>
      <i/>
      <sz val="10"/>
      <color rgb="FFC00000"/>
      <name val="Calibri"/>
      <family val="2"/>
      <charset val="186"/>
      <scheme val="minor"/>
    </font>
  </fonts>
  <fills count="1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9D9D9"/>
        <bgColor indexed="64"/>
      </patternFill>
    </fill>
    <fill>
      <patternFill patternType="solid">
        <fgColor rgb="FFFFFFFF"/>
        <bgColor indexed="64"/>
      </patternFill>
    </fill>
    <fill>
      <patternFill patternType="solid">
        <fgColor rgb="FFFCFDF9"/>
        <bgColor indexed="64"/>
      </patternFill>
    </fill>
    <fill>
      <patternFill patternType="solid">
        <fgColor indexed="55"/>
        <bgColor indexed="64"/>
      </patternFill>
    </fill>
    <fill>
      <patternFill patternType="solid">
        <fgColor theme="0"/>
        <bgColor indexed="31"/>
      </patternFill>
    </fill>
    <fill>
      <patternFill patternType="solid">
        <fgColor indexed="9"/>
        <bgColor indexed="31"/>
      </patternFill>
    </fill>
    <fill>
      <patternFill patternType="solid">
        <fgColor rgb="FFF8FAF4"/>
        <bgColor indexed="64"/>
      </patternFill>
    </fill>
    <fill>
      <patternFill patternType="solid">
        <fgColor theme="0" tint="-4.9989318521683403E-2"/>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23"/>
      </patternFill>
    </fill>
    <fill>
      <patternFill patternType="solid">
        <fgColor theme="0" tint="-0.14999847407452621"/>
        <bgColor indexed="31"/>
      </patternFill>
    </fill>
    <fill>
      <patternFill patternType="solid">
        <fgColor rgb="FFFFFFFF"/>
        <bgColor rgb="FFFCFDF9"/>
      </patternFill>
    </fill>
    <fill>
      <patternFill patternType="solid">
        <fgColor rgb="FFFFFFFF"/>
        <bgColor rgb="FFFFFFFF"/>
      </patternFill>
    </fill>
  </fills>
  <borders count="16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top style="medium">
        <color indexed="8"/>
      </top>
      <bottom/>
      <diagonal/>
    </border>
    <border>
      <left style="medium">
        <color indexed="8"/>
      </left>
      <right style="medium">
        <color indexed="8"/>
      </right>
      <top/>
      <bottom style="medium">
        <color indexed="8"/>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medium">
        <color indexed="8"/>
      </left>
      <right style="medium">
        <color indexed="8"/>
      </right>
      <top/>
      <bottom style="thin">
        <color indexed="8"/>
      </bottom>
      <diagonal/>
    </border>
    <border>
      <left style="medium">
        <color indexed="8"/>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medium">
        <color indexed="8"/>
      </left>
      <right/>
      <top/>
      <bottom style="thin">
        <color indexed="8"/>
      </bottom>
      <diagonal/>
    </border>
    <border>
      <left style="medium">
        <color indexed="64"/>
      </left>
      <right/>
      <top style="thin">
        <color indexed="8"/>
      </top>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bottom style="thin">
        <color indexed="8"/>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64"/>
      </left>
      <right/>
      <top style="medium">
        <color indexed="8"/>
      </top>
      <bottom/>
      <diagonal/>
    </border>
    <border>
      <left/>
      <right/>
      <top style="thin">
        <color indexed="8"/>
      </top>
      <bottom style="medium">
        <color indexed="64"/>
      </bottom>
      <diagonal/>
    </border>
    <border diagonalUp="1" diagonalDown="1">
      <left style="medium">
        <color indexed="64"/>
      </left>
      <right style="medium">
        <color indexed="64"/>
      </right>
      <top style="medium">
        <color indexed="64"/>
      </top>
      <bottom style="medium">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8"/>
      </left>
      <right/>
      <top/>
      <bottom style="thin">
        <color indexed="8"/>
      </bottom>
      <diagonal/>
    </border>
    <border>
      <left style="thin">
        <color indexed="8"/>
      </left>
      <right style="medium">
        <color indexed="8"/>
      </right>
      <top/>
      <bottom style="thin">
        <color indexed="8"/>
      </bottom>
      <diagonal/>
    </border>
    <border>
      <left style="medium">
        <color indexed="8"/>
      </left>
      <right/>
      <top style="thin">
        <color indexed="8"/>
      </top>
      <bottom/>
      <diagonal/>
    </border>
    <border>
      <left/>
      <right/>
      <top style="thin">
        <color indexed="8"/>
      </top>
      <bottom/>
      <diagonal/>
    </border>
    <border>
      <left style="thin">
        <color indexed="8"/>
      </left>
      <right style="thin">
        <color indexed="8"/>
      </right>
      <top/>
      <bottom style="thin">
        <color indexed="8"/>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style="medium">
        <color indexed="64"/>
      </left>
      <right style="medium">
        <color indexed="64"/>
      </right>
      <top style="thin">
        <color indexed="64"/>
      </top>
      <bottom/>
      <diagonal/>
    </border>
    <border>
      <left style="medium">
        <color indexed="64"/>
      </left>
      <right/>
      <top style="thin">
        <color indexed="8"/>
      </top>
      <bottom style="medium">
        <color indexed="64"/>
      </bottom>
      <diagonal/>
    </border>
    <border>
      <left style="medium">
        <color indexed="8"/>
      </left>
      <right/>
      <top/>
      <bottom style="medium">
        <color indexed="64"/>
      </bottom>
      <diagonal/>
    </border>
    <border>
      <left style="medium">
        <color indexed="64"/>
      </left>
      <right style="thin">
        <color indexed="8"/>
      </right>
      <top/>
      <bottom style="thin">
        <color indexed="8"/>
      </bottom>
      <diagonal/>
    </border>
    <border>
      <left/>
      <right style="thin">
        <color indexed="64"/>
      </right>
      <top style="thin">
        <color indexed="8"/>
      </top>
      <bottom style="medium">
        <color indexed="64"/>
      </bottom>
      <diagonal/>
    </border>
    <border>
      <left style="medium">
        <color indexed="8"/>
      </left>
      <right/>
      <top style="medium">
        <color indexed="64"/>
      </top>
      <bottom style="thin">
        <color indexed="64"/>
      </bottom>
      <diagonal/>
    </border>
    <border>
      <left/>
      <right style="medium">
        <color indexed="64"/>
      </right>
      <top style="thin">
        <color indexed="8"/>
      </top>
      <bottom style="medium">
        <color indexed="64"/>
      </bottom>
      <diagonal/>
    </border>
    <border>
      <left style="medium">
        <color indexed="8"/>
      </left>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style="thin">
        <color indexed="8"/>
      </right>
      <top style="medium">
        <color indexed="8"/>
      </top>
      <bottom/>
      <diagonal/>
    </border>
    <border>
      <left/>
      <right style="medium">
        <color indexed="64"/>
      </right>
      <top/>
      <bottom style="thin">
        <color indexed="8"/>
      </bottom>
      <diagonal/>
    </border>
    <border>
      <left style="medium">
        <color indexed="64"/>
      </left>
      <right style="medium">
        <color indexed="8"/>
      </right>
      <top style="medium">
        <color indexed="64"/>
      </top>
      <bottom style="medium">
        <color indexed="64"/>
      </bottom>
      <diagonal/>
    </border>
    <border>
      <left style="thin">
        <color indexed="64"/>
      </left>
      <right style="medium">
        <color indexed="8"/>
      </right>
      <top style="thin">
        <color indexed="64"/>
      </top>
      <bottom style="medium">
        <color indexed="64"/>
      </bottom>
      <diagonal/>
    </border>
    <border>
      <left style="medium">
        <color indexed="64"/>
      </left>
      <right/>
      <top style="medium">
        <color indexed="64"/>
      </top>
      <bottom style="medium">
        <color indexed="8"/>
      </bottom>
      <diagonal/>
    </border>
    <border>
      <left/>
      <right style="thin">
        <color indexed="64"/>
      </right>
      <top style="medium">
        <color indexed="64"/>
      </top>
      <bottom style="medium">
        <color indexed="8"/>
      </bottom>
      <diagonal/>
    </border>
    <border>
      <left style="thin">
        <color indexed="64"/>
      </left>
      <right/>
      <top style="medium">
        <color indexed="64"/>
      </top>
      <bottom style="medium">
        <color indexed="64"/>
      </bottom>
      <diagonal/>
    </border>
    <border diagonalDown="1">
      <left style="medium">
        <color indexed="64"/>
      </left>
      <right style="medium">
        <color indexed="64"/>
      </right>
      <top style="medium">
        <color indexed="64"/>
      </top>
      <bottom style="medium">
        <color indexed="64"/>
      </bottom>
      <diagonal style="medium">
        <color indexed="64"/>
      </diagonal>
    </border>
    <border>
      <left style="medium">
        <color indexed="8"/>
      </left>
      <right style="medium">
        <color indexed="8"/>
      </right>
      <top style="thin">
        <color indexed="64"/>
      </top>
      <bottom style="medium">
        <color indexed="64"/>
      </bottom>
      <diagonal/>
    </border>
    <border>
      <left style="medium">
        <color indexed="8"/>
      </left>
      <right style="medium">
        <color indexed="8"/>
      </right>
      <top/>
      <bottom style="medium">
        <color indexed="64"/>
      </bottom>
      <diagonal/>
    </border>
    <border>
      <left style="thin">
        <color indexed="64"/>
      </left>
      <right style="medium">
        <color indexed="8"/>
      </right>
      <top style="thin">
        <color indexed="64"/>
      </top>
      <bottom/>
      <diagonal/>
    </border>
    <border>
      <left style="medium">
        <color indexed="8"/>
      </left>
      <right/>
      <top style="thin">
        <color indexed="64"/>
      </top>
      <bottom/>
      <diagonal/>
    </border>
    <border>
      <left/>
      <right style="thin">
        <color indexed="64"/>
      </right>
      <top/>
      <bottom/>
      <diagonal/>
    </border>
    <border>
      <left style="thin">
        <color indexed="8"/>
      </left>
      <right style="medium">
        <color indexed="64"/>
      </right>
      <top style="thin">
        <color indexed="8"/>
      </top>
      <bottom style="medium">
        <color indexed="64"/>
      </bottom>
      <diagonal/>
    </border>
    <border>
      <left style="medium">
        <color indexed="8"/>
      </left>
      <right style="thin">
        <color indexed="64"/>
      </right>
      <top style="medium">
        <color indexed="8"/>
      </top>
      <bottom/>
      <diagonal/>
    </border>
    <border>
      <left style="medium">
        <color indexed="8"/>
      </left>
      <right style="thin">
        <color indexed="64"/>
      </right>
      <top/>
      <bottom style="medium">
        <color indexed="64"/>
      </bottom>
      <diagonal/>
    </border>
    <border>
      <left/>
      <right style="thin">
        <color indexed="8"/>
      </right>
      <top style="thin">
        <color indexed="8"/>
      </top>
      <bottom style="medium">
        <color indexed="64"/>
      </bottom>
      <diagonal/>
    </border>
    <border>
      <left style="medium">
        <color indexed="64"/>
      </left>
      <right style="medium">
        <color indexed="64"/>
      </right>
      <top style="thin">
        <color indexed="64"/>
      </top>
      <bottom style="thin">
        <color indexed="8"/>
      </bottom>
      <diagonal/>
    </border>
    <border>
      <left style="medium">
        <color indexed="64"/>
      </left>
      <right style="medium">
        <color indexed="64"/>
      </right>
      <top style="thin">
        <color indexed="8"/>
      </top>
      <bottom style="thin">
        <color indexed="64"/>
      </bottom>
      <diagonal/>
    </border>
    <border>
      <left style="medium">
        <color indexed="8"/>
      </left>
      <right style="thin">
        <color indexed="8"/>
      </right>
      <top style="thin">
        <color indexed="8"/>
      </top>
      <bottom/>
      <diagonal/>
    </border>
    <border>
      <left style="medium">
        <color indexed="8"/>
      </left>
      <right style="medium">
        <color indexed="8"/>
      </right>
      <top/>
      <bottom/>
      <diagonal/>
    </border>
    <border>
      <left style="medium">
        <color indexed="64"/>
      </left>
      <right style="medium">
        <color indexed="8"/>
      </right>
      <top/>
      <bottom style="thin">
        <color indexed="64"/>
      </bottom>
      <diagonal/>
    </border>
    <border>
      <left style="medium">
        <color indexed="64"/>
      </left>
      <right style="thin">
        <color indexed="64"/>
      </right>
      <top style="thin">
        <color indexed="64"/>
      </top>
      <bottom style="thin">
        <color indexed="8"/>
      </bottom>
      <diagonal/>
    </border>
    <border>
      <left/>
      <right/>
      <top style="thin">
        <color indexed="8"/>
      </top>
      <bottom style="thin">
        <color indexed="8"/>
      </bottom>
      <diagonal/>
    </border>
    <border>
      <left style="medium">
        <color indexed="64"/>
      </left>
      <right style="thin">
        <color indexed="64"/>
      </right>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medium">
        <color indexed="8"/>
      </right>
      <top/>
      <bottom style="thin">
        <color indexed="64"/>
      </bottom>
      <diagonal/>
    </border>
    <border>
      <left style="medium">
        <color indexed="64"/>
      </left>
      <right style="thin">
        <color indexed="64"/>
      </right>
      <top style="thin">
        <color indexed="8"/>
      </top>
      <bottom style="thin">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64"/>
      </right>
      <top style="thin">
        <color indexed="64"/>
      </top>
      <bottom style="thin">
        <color indexed="64"/>
      </bottom>
      <diagonal/>
    </border>
    <border>
      <left style="medium">
        <color indexed="64"/>
      </left>
      <right style="medium">
        <color indexed="8"/>
      </right>
      <top style="thin">
        <color indexed="64"/>
      </top>
      <bottom style="thin">
        <color indexed="64"/>
      </bottom>
      <diagonal/>
    </border>
    <border>
      <left style="medium">
        <color indexed="64"/>
      </left>
      <right style="thin">
        <color indexed="64"/>
      </right>
      <top style="medium">
        <color indexed="64"/>
      </top>
      <bottom style="thin">
        <color indexed="8"/>
      </bottom>
      <diagonal/>
    </border>
    <border>
      <left style="medium">
        <color indexed="8"/>
      </left>
      <right style="thin">
        <color indexed="64"/>
      </right>
      <top style="medium">
        <color indexed="64"/>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8"/>
      </left>
      <right style="thin">
        <color indexed="64"/>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indexed="8"/>
      </left>
      <right style="thin">
        <color indexed="8"/>
      </right>
      <top/>
      <bottom/>
      <diagonal/>
    </border>
    <border>
      <left style="thin">
        <color indexed="64"/>
      </left>
      <right/>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8"/>
      </bottom>
      <diagonal/>
    </border>
  </borders>
  <cellStyleXfs count="5">
    <xf numFmtId="0" fontId="0" fillId="0" borderId="0"/>
    <xf numFmtId="9" fontId="12" fillId="0" borderId="0" applyFont="0" applyFill="0" applyBorder="0" applyAlignment="0" applyProtection="0"/>
    <xf numFmtId="0" fontId="28" fillId="0" borderId="0"/>
    <xf numFmtId="0" fontId="54" fillId="0" borderId="0" applyNumberFormat="0" applyFill="0" applyBorder="0" applyAlignment="0" applyProtection="0"/>
    <xf numFmtId="164" fontId="12" fillId="0" borderId="0" applyFont="0" applyFill="0" applyBorder="0" applyAlignment="0" applyProtection="0"/>
  </cellStyleXfs>
  <cellXfs count="1142">
    <xf numFmtId="0" fontId="0" fillId="0" borderId="0" xfId="0"/>
    <xf numFmtId="0" fontId="0" fillId="0" borderId="0" xfId="0" applyBorder="1" applyAlignment="1">
      <alignment vertical="top"/>
    </xf>
    <xf numFmtId="0" fontId="19" fillId="0" borderId="0" xfId="0" applyFont="1"/>
    <xf numFmtId="0" fontId="13" fillId="0" borderId="0" xfId="0" applyFont="1"/>
    <xf numFmtId="0" fontId="18" fillId="0" borderId="0" xfId="0" applyFont="1"/>
    <xf numFmtId="0" fontId="14" fillId="2" borderId="29" xfId="0" applyFont="1" applyFill="1" applyBorder="1"/>
    <xf numFmtId="0" fontId="14" fillId="2" borderId="21" xfId="0" applyFont="1" applyFill="1" applyBorder="1"/>
    <xf numFmtId="0" fontId="14" fillId="2" borderId="23" xfId="0" applyFont="1" applyFill="1" applyBorder="1"/>
    <xf numFmtId="0" fontId="22" fillId="0" borderId="11" xfId="0" applyFont="1" applyBorder="1" applyAlignment="1">
      <alignment horizontal="center"/>
    </xf>
    <xf numFmtId="0" fontId="22" fillId="0" borderId="1" xfId="0" applyFont="1" applyBorder="1" applyAlignment="1">
      <alignment horizontal="center"/>
    </xf>
    <xf numFmtId="0" fontId="22" fillId="0" borderId="22" xfId="0" applyFont="1" applyBorder="1" applyAlignment="1">
      <alignment horizontal="center"/>
    </xf>
    <xf numFmtId="0" fontId="22" fillId="0" borderId="24" xfId="0" applyFont="1" applyBorder="1" applyAlignment="1">
      <alignment horizontal="center"/>
    </xf>
    <xf numFmtId="0" fontId="22" fillId="0" borderId="25" xfId="0" applyFont="1" applyBorder="1" applyAlignment="1">
      <alignment horizontal="center"/>
    </xf>
    <xf numFmtId="165" fontId="27" fillId="6" borderId="19" xfId="0" applyNumberFormat="1" applyFont="1" applyFill="1" applyBorder="1"/>
    <xf numFmtId="165" fontId="27" fillId="6" borderId="1" xfId="0" applyNumberFormat="1" applyFont="1" applyFill="1" applyBorder="1"/>
    <xf numFmtId="165" fontId="27" fillId="6" borderId="11" xfId="0" applyNumberFormat="1" applyFont="1" applyFill="1" applyBorder="1"/>
    <xf numFmtId="165" fontId="27" fillId="6" borderId="12" xfId="0" applyNumberFormat="1" applyFont="1" applyFill="1" applyBorder="1"/>
    <xf numFmtId="165" fontId="27" fillId="6" borderId="51" xfId="0" applyNumberFormat="1" applyFont="1" applyFill="1" applyBorder="1"/>
    <xf numFmtId="166" fontId="27" fillId="9" borderId="80" xfId="0" applyNumberFormat="1" applyFont="1" applyFill="1" applyBorder="1" applyAlignment="1">
      <alignment vertical="center"/>
    </xf>
    <xf numFmtId="166" fontId="27" fillId="9" borderId="81" xfId="0" applyNumberFormat="1" applyFont="1" applyFill="1" applyBorder="1" applyAlignment="1">
      <alignment vertical="center"/>
    </xf>
    <xf numFmtId="0" fontId="27" fillId="9" borderId="82" xfId="0" applyFont="1" applyFill="1" applyBorder="1" applyAlignment="1">
      <alignment vertical="center" wrapText="1"/>
    </xf>
    <xf numFmtId="0" fontId="31" fillId="9" borderId="90" xfId="0" applyFont="1" applyFill="1" applyBorder="1" applyAlignment="1" applyProtection="1">
      <alignment vertical="center" wrapText="1"/>
      <protection locked="0"/>
    </xf>
    <xf numFmtId="0" fontId="33" fillId="0" borderId="0" xfId="0" applyFont="1"/>
    <xf numFmtId="0" fontId="0" fillId="3" borderId="0" xfId="0" applyFill="1"/>
    <xf numFmtId="0" fontId="27" fillId="0" borderId="69" xfId="0" applyFont="1" applyBorder="1" applyAlignment="1">
      <alignment horizontal="center" vertical="top" wrapText="1"/>
    </xf>
    <xf numFmtId="169" fontId="27" fillId="12" borderId="54" xfId="0" applyNumberFormat="1" applyFont="1" applyFill="1" applyBorder="1" applyAlignment="1">
      <alignment vertical="center" wrapText="1"/>
    </xf>
    <xf numFmtId="169" fontId="27" fillId="12" borderId="46" xfId="0" applyNumberFormat="1" applyFont="1" applyFill="1" applyBorder="1" applyAlignment="1">
      <alignment vertical="center" wrapText="1"/>
    </xf>
    <xf numFmtId="10" fontId="26" fillId="10" borderId="49" xfId="1" applyNumberFormat="1" applyFont="1" applyFill="1" applyBorder="1" applyAlignment="1">
      <alignment horizontal="center" vertical="center" wrapText="1"/>
    </xf>
    <xf numFmtId="10" fontId="26" fillId="10" borderId="52" xfId="1" applyNumberFormat="1" applyFont="1" applyFill="1" applyBorder="1" applyAlignment="1">
      <alignment horizontal="center" vertical="center" wrapText="1"/>
    </xf>
    <xf numFmtId="10" fontId="27" fillId="10" borderId="45" xfId="1" applyNumberFormat="1" applyFont="1" applyFill="1" applyBorder="1" applyAlignment="1">
      <alignment horizontal="center" vertical="center" wrapText="1"/>
    </xf>
    <xf numFmtId="10" fontId="27" fillId="10" borderId="53" xfId="1" applyNumberFormat="1" applyFont="1" applyFill="1" applyBorder="1" applyAlignment="1">
      <alignment horizontal="center" vertical="center" wrapText="1"/>
    </xf>
    <xf numFmtId="0" fontId="14" fillId="0" borderId="0" xfId="0" applyFont="1" applyAlignment="1">
      <alignment horizontal="center"/>
    </xf>
    <xf numFmtId="0" fontId="37" fillId="0" borderId="0" xfId="0" applyFont="1"/>
    <xf numFmtId="0" fontId="37" fillId="0" borderId="0" xfId="0" applyFont="1" applyAlignment="1">
      <alignment wrapText="1"/>
    </xf>
    <xf numFmtId="0" fontId="0" fillId="0" borderId="0" xfId="0" applyBorder="1" applyAlignment="1">
      <alignment horizontal="center"/>
    </xf>
    <xf numFmtId="0" fontId="17" fillId="0" borderId="0" xfId="0" applyFont="1" applyBorder="1" applyAlignment="1">
      <alignment horizontal="center" vertical="center"/>
    </xf>
    <xf numFmtId="0" fontId="14" fillId="2" borderId="0" xfId="0" applyFont="1" applyFill="1" applyBorder="1" applyAlignment="1">
      <alignment horizontal="center" vertical="center"/>
    </xf>
    <xf numFmtId="0" fontId="14" fillId="0" borderId="0" xfId="0" applyFont="1" applyFill="1" applyBorder="1" applyAlignment="1"/>
    <xf numFmtId="0" fontId="14" fillId="2" borderId="42" xfId="0" applyFont="1" applyFill="1" applyBorder="1" applyAlignment="1">
      <alignment horizontal="center" vertical="center"/>
    </xf>
    <xf numFmtId="0" fontId="14" fillId="2" borderId="24" xfId="0" applyFont="1" applyFill="1" applyBorder="1" applyAlignment="1">
      <alignment horizontal="center" vertical="center" wrapText="1"/>
    </xf>
    <xf numFmtId="0" fontId="14" fillId="2" borderId="16" xfId="0" applyFont="1" applyFill="1" applyBorder="1" applyAlignment="1">
      <alignment horizontal="center" vertical="center"/>
    </xf>
    <xf numFmtId="0" fontId="14" fillId="2" borderId="25" xfId="0" applyFont="1" applyFill="1" applyBorder="1" applyAlignment="1">
      <alignment horizontal="center" vertical="center"/>
    </xf>
    <xf numFmtId="0" fontId="41" fillId="0" borderId="0" xfId="0" applyFont="1"/>
    <xf numFmtId="169" fontId="26" fillId="10" borderId="49" xfId="0" applyNumberFormat="1" applyFont="1" applyFill="1" applyBorder="1"/>
    <xf numFmtId="169" fontId="27" fillId="12" borderId="45" xfId="0" applyNumberFormat="1" applyFont="1" applyFill="1" applyBorder="1" applyAlignment="1">
      <alignment vertical="center" wrapText="1"/>
    </xf>
    <xf numFmtId="0" fontId="27" fillId="0" borderId="54" xfId="0" applyFont="1" applyBorder="1" applyAlignment="1">
      <alignment horizontal="right" vertical="center"/>
    </xf>
    <xf numFmtId="0" fontId="27" fillId="0" borderId="48" xfId="0" applyFont="1" applyBorder="1" applyAlignment="1">
      <alignment horizontal="right" vertical="center"/>
    </xf>
    <xf numFmtId="171" fontId="26" fillId="0" borderId="49" xfId="0" applyNumberFormat="1" applyFont="1" applyBorder="1" applyAlignment="1">
      <alignment horizontal="right" vertical="center" wrapText="1"/>
    </xf>
    <xf numFmtId="171" fontId="26" fillId="10" borderId="69" xfId="0" applyNumberFormat="1" applyFont="1" applyFill="1" applyBorder="1"/>
    <xf numFmtId="165" fontId="27" fillId="6" borderId="22" xfId="0" applyNumberFormat="1" applyFont="1" applyFill="1" applyBorder="1"/>
    <xf numFmtId="165" fontId="27" fillId="6" borderId="42" xfId="0" applyNumberFormat="1" applyFont="1" applyFill="1" applyBorder="1"/>
    <xf numFmtId="166" fontId="27" fillId="9" borderId="104" xfId="0" applyNumberFormat="1" applyFont="1" applyFill="1" applyBorder="1" applyAlignment="1">
      <alignment vertical="center"/>
    </xf>
    <xf numFmtId="166" fontId="27" fillId="9" borderId="89" xfId="0" applyNumberFormat="1" applyFont="1" applyFill="1" applyBorder="1" applyAlignment="1">
      <alignment vertical="center"/>
    </xf>
    <xf numFmtId="166" fontId="27" fillId="9" borderId="90" xfId="0" applyNumberFormat="1" applyFont="1" applyFill="1" applyBorder="1" applyAlignment="1">
      <alignment vertical="center"/>
    </xf>
    <xf numFmtId="166" fontId="27" fillId="9" borderId="88" xfId="0" applyNumberFormat="1" applyFont="1" applyFill="1" applyBorder="1" applyAlignment="1">
      <alignment vertical="center"/>
    </xf>
    <xf numFmtId="166" fontId="27" fillId="9" borderId="33" xfId="0" applyNumberFormat="1" applyFont="1" applyFill="1" applyBorder="1" applyAlignment="1">
      <alignment vertical="center"/>
    </xf>
    <xf numFmtId="166" fontId="27" fillId="9" borderId="92" xfId="0" applyNumberFormat="1" applyFont="1" applyFill="1" applyBorder="1" applyAlignment="1">
      <alignment vertical="center"/>
    </xf>
    <xf numFmtId="166" fontId="27" fillId="9" borderId="4" xfId="0" applyNumberFormat="1" applyFont="1" applyFill="1" applyBorder="1" applyAlignment="1">
      <alignment vertical="center"/>
    </xf>
    <xf numFmtId="165" fontId="27" fillId="6" borderId="10" xfId="0" applyNumberFormat="1" applyFont="1" applyFill="1" applyBorder="1"/>
    <xf numFmtId="165" fontId="27" fillId="6" borderId="5" xfId="0" applyNumberFormat="1" applyFont="1" applyFill="1" applyBorder="1"/>
    <xf numFmtId="165" fontId="27" fillId="6" borderId="8" xfId="0" applyNumberFormat="1" applyFont="1" applyFill="1" applyBorder="1"/>
    <xf numFmtId="165" fontId="27" fillId="6" borderId="9" xfId="0" applyNumberFormat="1" applyFont="1" applyFill="1" applyBorder="1"/>
    <xf numFmtId="165" fontId="27" fillId="6" borderId="3" xfId="0" applyNumberFormat="1" applyFont="1" applyFill="1" applyBorder="1"/>
    <xf numFmtId="165" fontId="27" fillId="6" borderId="7" xfId="0" applyNumberFormat="1" applyFont="1" applyFill="1" applyBorder="1"/>
    <xf numFmtId="165" fontId="27" fillId="6" borderId="54" xfId="0" applyNumberFormat="1" applyFont="1" applyFill="1" applyBorder="1"/>
    <xf numFmtId="165" fontId="27" fillId="6" borderId="45" xfId="0" applyNumberFormat="1" applyFont="1" applyFill="1" applyBorder="1"/>
    <xf numFmtId="165" fontId="27" fillId="6" borderId="109" xfId="0" applyNumberFormat="1" applyFont="1" applyFill="1" applyBorder="1"/>
    <xf numFmtId="165" fontId="27" fillId="6" borderId="105" xfId="0" applyNumberFormat="1" applyFont="1" applyFill="1" applyBorder="1"/>
    <xf numFmtId="165" fontId="27" fillId="6" borderId="49" xfId="0" applyNumberFormat="1" applyFont="1" applyFill="1" applyBorder="1"/>
    <xf numFmtId="165" fontId="27" fillId="6" borderId="6" xfId="0" applyNumberFormat="1" applyFont="1" applyFill="1" applyBorder="1"/>
    <xf numFmtId="165" fontId="27" fillId="6" borderId="20" xfId="0" applyNumberFormat="1" applyFont="1" applyFill="1" applyBorder="1"/>
    <xf numFmtId="165" fontId="27" fillId="6" borderId="18" xfId="0" applyNumberFormat="1" applyFont="1" applyFill="1" applyBorder="1"/>
    <xf numFmtId="165" fontId="27" fillId="6" borderId="21" xfId="0" applyNumberFormat="1" applyFont="1" applyFill="1" applyBorder="1"/>
    <xf numFmtId="165" fontId="27" fillId="6" borderId="41" xfId="0" applyNumberFormat="1" applyFont="1" applyFill="1" applyBorder="1"/>
    <xf numFmtId="0" fontId="27" fillId="0" borderId="0" xfId="0" applyFont="1" applyAlignment="1">
      <alignment vertical="center" wrapText="1"/>
    </xf>
    <xf numFmtId="0" fontId="0" fillId="0" borderId="0" xfId="0" applyAlignment="1">
      <alignment horizontal="left"/>
    </xf>
    <xf numFmtId="0" fontId="27" fillId="0" borderId="29" xfId="0" applyFont="1" applyBorder="1" applyAlignment="1">
      <alignment horizontal="left" vertical="center"/>
    </xf>
    <xf numFmtId="0" fontId="26" fillId="0" borderId="26" xfId="0" applyFont="1" applyBorder="1" applyAlignment="1">
      <alignment horizontal="left" vertical="center"/>
    </xf>
    <xf numFmtId="167" fontId="0" fillId="0" borderId="54" xfId="0" applyNumberFormat="1" applyBorder="1" applyAlignment="1">
      <alignment vertical="center"/>
    </xf>
    <xf numFmtId="10" fontId="27" fillId="10" borderId="109" xfId="1" applyNumberFormat="1" applyFont="1" applyFill="1" applyBorder="1" applyAlignment="1">
      <alignment horizontal="center" vertical="center" wrapText="1"/>
    </xf>
    <xf numFmtId="165" fontId="27" fillId="6" borderId="52" xfId="0" applyNumberFormat="1" applyFont="1" applyFill="1" applyBorder="1"/>
    <xf numFmtId="165" fontId="27" fillId="6" borderId="53" xfId="0" applyNumberFormat="1" applyFont="1" applyFill="1" applyBorder="1"/>
    <xf numFmtId="0" fontId="43" fillId="11" borderId="21" xfId="0" applyFont="1" applyFill="1" applyBorder="1" applyAlignment="1">
      <alignment horizontal="left" vertical="center"/>
    </xf>
    <xf numFmtId="169" fontId="43" fillId="11" borderId="45" xfId="0" applyNumberFormat="1" applyFont="1" applyFill="1" applyBorder="1" applyAlignment="1">
      <alignment vertical="center" wrapText="1"/>
    </xf>
    <xf numFmtId="169" fontId="43" fillId="11" borderId="54" xfId="0" applyNumberFormat="1" applyFont="1" applyFill="1" applyBorder="1" applyAlignment="1">
      <alignment vertical="center" wrapText="1"/>
    </xf>
    <xf numFmtId="0" fontId="32" fillId="0" borderId="0" xfId="0" applyFont="1"/>
    <xf numFmtId="0" fontId="46" fillId="0" borderId="0" xfId="0" applyFont="1"/>
    <xf numFmtId="0" fontId="43" fillId="11" borderId="29" xfId="0" applyFont="1" applyFill="1" applyBorder="1" applyAlignment="1">
      <alignment horizontal="left" vertical="center"/>
    </xf>
    <xf numFmtId="49" fontId="27" fillId="0" borderId="11" xfId="0" applyNumberFormat="1" applyFont="1" applyBorder="1" applyAlignment="1">
      <alignment vertical="top" wrapText="1"/>
    </xf>
    <xf numFmtId="4" fontId="27" fillId="0" borderId="11" xfId="0" applyNumberFormat="1" applyFont="1" applyBorder="1" applyAlignment="1">
      <alignment vertical="top" wrapText="1"/>
    </xf>
    <xf numFmtId="0" fontId="27" fillId="0" borderId="59" xfId="0" applyFont="1" applyBorder="1" applyAlignment="1">
      <alignment horizontal="center" vertical="top" wrapText="1"/>
    </xf>
    <xf numFmtId="0" fontId="27" fillId="0" borderId="68" xfId="0" applyFont="1" applyBorder="1" applyAlignment="1">
      <alignment horizontal="center" vertical="top" wrapText="1"/>
    </xf>
    <xf numFmtId="0" fontId="27" fillId="0" borderId="45" xfId="0" applyFont="1" applyBorder="1" applyAlignment="1">
      <alignment horizontal="center" vertical="top" wrapText="1"/>
    </xf>
    <xf numFmtId="0" fontId="27" fillId="0" borderId="126" xfId="0" applyFont="1" applyBorder="1" applyAlignment="1">
      <alignment horizontal="center" vertical="top" wrapText="1"/>
    </xf>
    <xf numFmtId="170" fontId="27" fillId="0" borderId="9" xfId="0" applyNumberFormat="1" applyFont="1" applyBorder="1" applyAlignment="1">
      <alignment vertical="top" wrapText="1"/>
    </xf>
    <xf numFmtId="0" fontId="27" fillId="0" borderId="15" xfId="0" applyFont="1" applyBorder="1" applyAlignment="1">
      <alignment horizontal="center" vertical="top" wrapText="1"/>
    </xf>
    <xf numFmtId="4" fontId="27" fillId="0" borderId="54" xfId="0" applyNumberFormat="1" applyFont="1" applyBorder="1" applyAlignment="1">
      <alignment vertical="top" wrapText="1"/>
    </xf>
    <xf numFmtId="171" fontId="32" fillId="0" borderId="1" xfId="0" applyNumberFormat="1" applyFont="1" applyBorder="1"/>
    <xf numFmtId="0" fontId="26" fillId="0" borderId="32" xfId="0" applyFont="1" applyBorder="1" applyAlignment="1">
      <alignment vertical="center" wrapText="1"/>
    </xf>
    <xf numFmtId="0" fontId="47" fillId="0" borderId="0" xfId="0" applyFont="1"/>
    <xf numFmtId="0" fontId="26" fillId="14" borderId="77" xfId="0" applyFont="1" applyFill="1" applyBorder="1" applyAlignment="1">
      <alignment vertical="center" wrapText="1"/>
    </xf>
    <xf numFmtId="0" fontId="26" fillId="14" borderId="26" xfId="0" applyFont="1" applyFill="1" applyBorder="1" applyAlignment="1">
      <alignment horizontal="center" vertical="center"/>
    </xf>
    <xf numFmtId="0" fontId="26" fillId="14" borderId="27" xfId="0" applyFont="1" applyFill="1" applyBorder="1" applyAlignment="1">
      <alignment vertical="center"/>
    </xf>
    <xf numFmtId="166" fontId="26" fillId="14" borderId="28" xfId="0" applyNumberFormat="1" applyFont="1" applyFill="1" applyBorder="1" applyAlignment="1">
      <alignment vertical="center"/>
    </xf>
    <xf numFmtId="166" fontId="26" fillId="14" borderId="52" xfId="0" applyNumberFormat="1" applyFont="1" applyFill="1" applyBorder="1" applyAlignment="1">
      <alignment vertical="center"/>
    </xf>
    <xf numFmtId="166" fontId="26" fillId="14" borderId="26" xfId="0" applyNumberFormat="1" applyFont="1" applyFill="1" applyBorder="1" applyAlignment="1">
      <alignment vertical="center"/>
    </xf>
    <xf numFmtId="166" fontId="26" fillId="14" borderId="27" xfId="0" applyNumberFormat="1" applyFont="1" applyFill="1" applyBorder="1" applyAlignment="1">
      <alignment vertical="center"/>
    </xf>
    <xf numFmtId="0" fontId="30" fillId="15" borderId="102" xfId="0" applyFont="1" applyFill="1" applyBorder="1" applyAlignment="1">
      <alignment vertical="center" wrapText="1"/>
    </xf>
    <xf numFmtId="0" fontId="30" fillId="15" borderId="102" xfId="0" applyFont="1" applyFill="1" applyBorder="1" applyAlignment="1">
      <alignment horizontal="center" vertical="center"/>
    </xf>
    <xf numFmtId="0" fontId="30" fillId="15" borderId="103" xfId="0" applyFont="1" applyFill="1" applyBorder="1" applyAlignment="1">
      <alignment horizontal="center" vertical="center"/>
    </xf>
    <xf numFmtId="166" fontId="26" fillId="15" borderId="106" xfId="0" applyNumberFormat="1" applyFont="1" applyFill="1" applyBorder="1" applyAlignment="1">
      <alignment vertical="center"/>
    </xf>
    <xf numFmtId="166" fontId="26" fillId="15" borderId="103" xfId="0" applyNumberFormat="1" applyFont="1" applyFill="1" applyBorder="1" applyAlignment="1">
      <alignment vertical="center"/>
    </xf>
    <xf numFmtId="166" fontId="26" fillId="15" borderId="102" xfId="0" applyNumberFormat="1" applyFont="1" applyFill="1" applyBorder="1" applyAlignment="1">
      <alignment vertical="center"/>
    </xf>
    <xf numFmtId="166" fontId="26" fillId="15" borderId="34" xfId="0" applyNumberFormat="1" applyFont="1" applyFill="1" applyBorder="1" applyAlignment="1">
      <alignment vertical="center"/>
    </xf>
    <xf numFmtId="166" fontId="26" fillId="15" borderId="53" xfId="0" applyNumberFormat="1" applyFont="1" applyFill="1" applyBorder="1" applyAlignment="1">
      <alignment vertical="center"/>
    </xf>
    <xf numFmtId="166" fontId="26" fillId="14" borderId="46" xfId="0" applyNumberFormat="1" applyFont="1" applyFill="1" applyBorder="1" applyAlignment="1">
      <alignment vertical="center"/>
    </xf>
    <xf numFmtId="0" fontId="26" fillId="14" borderId="26" xfId="0" applyFont="1" applyFill="1" applyBorder="1" applyAlignment="1">
      <alignment vertical="center" wrapText="1"/>
    </xf>
    <xf numFmtId="0" fontId="26" fillId="14" borderId="114" xfId="0" applyFont="1" applyFill="1" applyBorder="1" applyAlignment="1">
      <alignment vertical="center" wrapText="1"/>
    </xf>
    <xf numFmtId="0" fontId="26" fillId="14" borderId="27" xfId="0" applyFont="1" applyFill="1" applyBorder="1" applyAlignment="1">
      <alignment horizontal="center" vertical="center"/>
    </xf>
    <xf numFmtId="0" fontId="26" fillId="14" borderId="28" xfId="0" applyFont="1" applyFill="1" applyBorder="1" applyAlignment="1">
      <alignment horizontal="center" vertical="center"/>
    </xf>
    <xf numFmtId="0" fontId="26" fillId="14" borderId="52" xfId="0" applyFont="1" applyFill="1" applyBorder="1" applyAlignment="1">
      <alignment horizontal="center" vertical="center"/>
    </xf>
    <xf numFmtId="0" fontId="30" fillId="15" borderId="110" xfId="0" applyFont="1" applyFill="1" applyBorder="1" applyAlignment="1">
      <alignment vertical="center" wrapText="1"/>
    </xf>
    <xf numFmtId="0" fontId="30" fillId="15" borderId="111" xfId="0" applyFont="1" applyFill="1" applyBorder="1" applyAlignment="1">
      <alignment vertical="center" wrapText="1"/>
    </xf>
    <xf numFmtId="0" fontId="30" fillId="15" borderId="116" xfId="0" applyFont="1" applyFill="1" applyBorder="1" applyAlignment="1">
      <alignment horizontal="center" vertical="center"/>
    </xf>
    <xf numFmtId="0" fontId="30" fillId="15" borderId="35" xfId="0" applyFont="1" applyFill="1" applyBorder="1" applyAlignment="1">
      <alignment horizontal="center" vertical="center"/>
    </xf>
    <xf numFmtId="166" fontId="26" fillId="15" borderId="123" xfId="0" applyNumberFormat="1" applyFont="1" applyFill="1" applyBorder="1" applyAlignment="1">
      <alignment vertical="center"/>
    </xf>
    <xf numFmtId="166" fontId="26" fillId="15" borderId="110" xfId="0" applyNumberFormat="1" applyFont="1" applyFill="1" applyBorder="1" applyAlignment="1">
      <alignment vertical="center"/>
    </xf>
    <xf numFmtId="166" fontId="26" fillId="15" borderId="96" xfId="0" applyNumberFormat="1" applyFont="1" applyFill="1" applyBorder="1" applyAlignment="1">
      <alignment vertical="center"/>
    </xf>
    <xf numFmtId="166" fontId="26" fillId="15" borderId="115" xfId="0" applyNumberFormat="1" applyFont="1" applyFill="1" applyBorder="1" applyAlignment="1">
      <alignment vertical="center"/>
    </xf>
    <xf numFmtId="166" fontId="26" fillId="14" borderId="44" xfId="0" applyNumberFormat="1" applyFont="1" applyFill="1" applyBorder="1" applyAlignment="1">
      <alignment vertical="center"/>
    </xf>
    <xf numFmtId="0" fontId="30" fillId="15" borderId="34" xfId="0" applyFont="1" applyFill="1" applyBorder="1" applyAlignment="1">
      <alignment vertical="center" wrapText="1"/>
    </xf>
    <xf numFmtId="0" fontId="30" fillId="15" borderId="128" xfId="0" applyFont="1" applyFill="1" applyBorder="1" applyAlignment="1">
      <alignment vertical="center" wrapText="1"/>
    </xf>
    <xf numFmtId="166" fontId="26" fillId="15" borderId="85" xfId="0" applyNumberFormat="1" applyFont="1" applyFill="1" applyBorder="1" applyAlignment="1">
      <alignment horizontal="right" vertical="center"/>
    </xf>
    <xf numFmtId="166" fontId="26" fillId="15" borderId="31" xfId="0" applyNumberFormat="1" applyFont="1" applyFill="1" applyBorder="1" applyAlignment="1">
      <alignment vertical="center"/>
    </xf>
    <xf numFmtId="0" fontId="26" fillId="14" borderId="129" xfId="0" applyFont="1" applyFill="1" applyBorder="1" applyAlignment="1">
      <alignment vertical="center" wrapText="1"/>
    </xf>
    <xf numFmtId="0" fontId="26" fillId="14" borderId="111" xfId="0" applyFont="1" applyFill="1" applyBorder="1" applyAlignment="1">
      <alignment vertical="center" wrapText="1"/>
    </xf>
    <xf numFmtId="0" fontId="26" fillId="14" borderId="13" xfId="0" applyFont="1" applyFill="1" applyBorder="1" applyAlignment="1">
      <alignment horizontal="center" vertical="center"/>
    </xf>
    <xf numFmtId="0" fontId="26" fillId="14" borderId="14" xfId="0" applyFont="1" applyFill="1" applyBorder="1" applyAlignment="1">
      <alignment horizontal="center" vertical="center"/>
    </xf>
    <xf numFmtId="0" fontId="26" fillId="14" borderId="15" xfId="0" applyFont="1" applyFill="1" applyBorder="1" applyAlignment="1">
      <alignment horizontal="center" vertical="center"/>
    </xf>
    <xf numFmtId="0" fontId="26" fillId="14" borderId="69" xfId="0" applyFont="1" applyFill="1" applyBorder="1" applyAlignment="1">
      <alignment horizontal="center" vertical="center"/>
    </xf>
    <xf numFmtId="166" fontId="26" fillId="14" borderId="13" xfId="0" applyNumberFormat="1" applyFont="1" applyFill="1" applyBorder="1" applyAlignment="1">
      <alignment vertical="center"/>
    </xf>
    <xf numFmtId="166" fontId="26" fillId="14" borderId="14" xfId="0" applyNumberFormat="1" applyFont="1" applyFill="1" applyBorder="1" applyAlignment="1">
      <alignment vertical="center"/>
    </xf>
    <xf numFmtId="166" fontId="26" fillId="14" borderId="15" xfId="0" applyNumberFormat="1" applyFont="1" applyFill="1" applyBorder="1" applyAlignment="1">
      <alignment vertical="center"/>
    </xf>
    <xf numFmtId="166" fontId="26" fillId="14" borderId="69" xfId="0" applyNumberFormat="1" applyFont="1" applyFill="1" applyBorder="1" applyAlignment="1">
      <alignment vertical="center"/>
    </xf>
    <xf numFmtId="0" fontId="26" fillId="2" borderId="13" xfId="0" applyFont="1" applyFill="1" applyBorder="1" applyAlignment="1">
      <alignment vertical="center" wrapText="1"/>
    </xf>
    <xf numFmtId="0" fontId="26" fillId="2" borderId="16" xfId="0" applyFont="1" applyFill="1" applyBorder="1" applyAlignment="1">
      <alignment vertical="center" wrapText="1"/>
    </xf>
    <xf numFmtId="0" fontId="27" fillId="2" borderId="16" xfId="0" applyFont="1" applyFill="1" applyBorder="1" applyAlignment="1">
      <alignment horizontal="center" vertical="center"/>
    </xf>
    <xf numFmtId="0" fontId="27" fillId="2" borderId="16" xfId="0" applyFont="1" applyFill="1" applyBorder="1" applyAlignment="1">
      <alignment vertical="center"/>
    </xf>
    <xf numFmtId="168" fontId="26" fillId="2" borderId="13" xfId="0" applyNumberFormat="1" applyFont="1" applyFill="1" applyBorder="1" applyAlignment="1">
      <alignment vertical="center"/>
    </xf>
    <xf numFmtId="166" fontId="26" fillId="15" borderId="124" xfId="0" applyNumberFormat="1" applyFont="1" applyFill="1" applyBorder="1" applyAlignment="1">
      <alignment vertical="center"/>
    </xf>
    <xf numFmtId="166" fontId="26" fillId="15" borderId="125" xfId="0" applyNumberFormat="1" applyFont="1" applyFill="1" applyBorder="1" applyAlignment="1">
      <alignment vertical="center"/>
    </xf>
    <xf numFmtId="166" fontId="26" fillId="15" borderId="15" xfId="0" applyNumberFormat="1" applyFont="1" applyFill="1" applyBorder="1" applyAlignment="1">
      <alignment vertical="center"/>
    </xf>
    <xf numFmtId="166" fontId="26" fillId="15" borderId="122" xfId="0" applyNumberFormat="1" applyFont="1" applyFill="1" applyBorder="1" applyAlignment="1">
      <alignment vertical="center"/>
    </xf>
    <xf numFmtId="166" fontId="26" fillId="15" borderId="69" xfId="0" applyNumberFormat="1" applyFont="1" applyFill="1" applyBorder="1" applyAlignment="1">
      <alignment vertical="center"/>
    </xf>
    <xf numFmtId="0" fontId="30" fillId="2" borderId="14" xfId="0" applyFont="1" applyFill="1" applyBorder="1" applyAlignment="1">
      <alignment horizontal="center" vertical="center"/>
    </xf>
    <xf numFmtId="0" fontId="30" fillId="2" borderId="14" xfId="0" applyFont="1" applyFill="1" applyBorder="1" applyAlignment="1">
      <alignment vertical="center"/>
    </xf>
    <xf numFmtId="165" fontId="26" fillId="2" borderId="69" xfId="0" applyNumberFormat="1" applyFont="1" applyFill="1" applyBorder="1" applyAlignment="1">
      <alignment vertical="center"/>
    </xf>
    <xf numFmtId="165" fontId="26" fillId="2" borderId="13" xfId="0" applyNumberFormat="1" applyFont="1" applyFill="1" applyBorder="1" applyAlignment="1">
      <alignment vertical="center"/>
    </xf>
    <xf numFmtId="166" fontId="26" fillId="15" borderId="113" xfId="0" applyNumberFormat="1" applyFont="1" applyFill="1" applyBorder="1" applyAlignment="1">
      <alignment vertical="center"/>
    </xf>
    <xf numFmtId="166" fontId="26" fillId="15" borderId="94" xfId="0" applyNumberFormat="1" applyFont="1" applyFill="1" applyBorder="1" applyAlignment="1">
      <alignment vertical="center"/>
    </xf>
    <xf numFmtId="0" fontId="27" fillId="15" borderId="83" xfId="0" applyFont="1" applyFill="1" applyBorder="1" applyAlignment="1">
      <alignment horizontal="center" vertical="center"/>
    </xf>
    <xf numFmtId="166" fontId="27" fillId="15" borderId="100" xfId="0" applyNumberFormat="1" applyFont="1" applyFill="1" applyBorder="1" applyAlignment="1">
      <alignment vertical="center"/>
    </xf>
    <xf numFmtId="166" fontId="27" fillId="15" borderId="101" xfId="0" applyNumberFormat="1" applyFont="1" applyFill="1" applyBorder="1" applyAlignment="1">
      <alignment vertical="center"/>
    </xf>
    <xf numFmtId="166" fontId="27" fillId="2" borderId="92" xfId="0" applyNumberFormat="1" applyFont="1" applyFill="1" applyBorder="1" applyAlignment="1">
      <alignment vertical="center"/>
    </xf>
    <xf numFmtId="166" fontId="27" fillId="2" borderId="54" xfId="0" applyNumberFormat="1" applyFont="1" applyFill="1" applyBorder="1" applyAlignment="1">
      <alignment vertical="center"/>
    </xf>
    <xf numFmtId="166" fontId="27" fillId="2" borderId="121" xfId="0" applyNumberFormat="1" applyFont="1" applyFill="1" applyBorder="1" applyAlignment="1">
      <alignment vertical="center"/>
    </xf>
    <xf numFmtId="0" fontId="14" fillId="2" borderId="1" xfId="0" applyFont="1" applyFill="1" applyBorder="1" applyAlignment="1">
      <alignment horizontal="center" vertical="center"/>
    </xf>
    <xf numFmtId="0" fontId="14" fillId="2" borderId="3" xfId="0" applyFont="1" applyFill="1" applyBorder="1"/>
    <xf numFmtId="0" fontId="27" fillId="2" borderId="97" xfId="0" applyFont="1" applyFill="1" applyBorder="1" applyAlignment="1">
      <alignment vertical="top" wrapText="1"/>
    </xf>
    <xf numFmtId="0" fontId="26" fillId="2" borderId="13" xfId="0" applyFont="1" applyFill="1" applyBorder="1" applyAlignment="1">
      <alignment horizontal="left" vertical="center"/>
    </xf>
    <xf numFmtId="0" fontId="26" fillId="2" borderId="69" xfId="0" applyFont="1" applyFill="1" applyBorder="1" applyAlignment="1">
      <alignment horizontal="center" vertical="center" wrapText="1"/>
    </xf>
    <xf numFmtId="0" fontId="43" fillId="2" borderId="15" xfId="0" applyFont="1" applyFill="1" applyBorder="1" applyAlignment="1">
      <alignment horizontal="center" vertical="center" wrapText="1"/>
    </xf>
    <xf numFmtId="0" fontId="43" fillId="2" borderId="69" xfId="0" applyFont="1" applyFill="1" applyBorder="1" applyAlignment="1">
      <alignment horizontal="center" vertical="center" wrapText="1"/>
    </xf>
    <xf numFmtId="10" fontId="43" fillId="11" borderId="45" xfId="1" applyNumberFormat="1" applyFont="1" applyFill="1" applyBorder="1" applyAlignment="1">
      <alignment horizontal="center" vertical="center" wrapText="1"/>
    </xf>
    <xf numFmtId="10" fontId="43" fillId="11" borderId="54" xfId="1" applyNumberFormat="1" applyFont="1" applyFill="1" applyBorder="1" applyAlignment="1">
      <alignment horizontal="center" vertical="center" wrapText="1"/>
    </xf>
    <xf numFmtId="169" fontId="26" fillId="2" borderId="69" xfId="0" applyNumberFormat="1" applyFont="1" applyFill="1" applyBorder="1"/>
    <xf numFmtId="10" fontId="27" fillId="2" borderId="46" xfId="1" applyNumberFormat="1" applyFont="1" applyFill="1" applyBorder="1" applyAlignment="1">
      <alignment horizontal="center" vertical="center" wrapText="1"/>
    </xf>
    <xf numFmtId="10" fontId="27" fillId="2" borderId="69" xfId="1" applyNumberFormat="1" applyFont="1" applyFill="1" applyBorder="1" applyAlignment="1">
      <alignment horizontal="center" vertical="center" wrapText="1"/>
    </xf>
    <xf numFmtId="0" fontId="26" fillId="15" borderId="127" xfId="0" applyFont="1" applyFill="1" applyBorder="1" applyAlignment="1">
      <alignment horizontal="left" vertical="center" wrapText="1"/>
    </xf>
    <xf numFmtId="0" fontId="26" fillId="15" borderId="69" xfId="0" applyFont="1" applyFill="1" applyBorder="1" applyAlignment="1">
      <alignment horizontal="center" vertical="center" wrapText="1"/>
    </xf>
    <xf numFmtId="49" fontId="26" fillId="3" borderId="13" xfId="0" applyNumberFormat="1" applyFont="1" applyFill="1" applyBorder="1"/>
    <xf numFmtId="0" fontId="50" fillId="0" borderId="1" xfId="0" applyFont="1" applyBorder="1" applyAlignment="1">
      <alignment horizontal="center" vertical="center" wrapText="1"/>
    </xf>
    <xf numFmtId="0" fontId="0" fillId="0" borderId="0" xfId="0" applyBorder="1" applyAlignment="1"/>
    <xf numFmtId="0" fontId="27" fillId="0" borderId="55" xfId="0" applyFont="1" applyBorder="1" applyAlignment="1">
      <alignment vertical="top" wrapText="1"/>
    </xf>
    <xf numFmtId="0" fontId="22" fillId="0" borderId="50" xfId="0" applyFont="1" applyBorder="1" applyAlignment="1">
      <alignment horizontal="center"/>
    </xf>
    <xf numFmtId="0" fontId="53" fillId="9" borderId="90" xfId="0" applyFont="1" applyFill="1" applyBorder="1" applyAlignment="1" applyProtection="1">
      <alignment vertical="center" wrapText="1"/>
      <protection locked="0"/>
    </xf>
    <xf numFmtId="0" fontId="42" fillId="9" borderId="87" xfId="0" applyFont="1" applyFill="1" applyBorder="1" applyAlignment="1">
      <alignment vertical="center" wrapText="1"/>
    </xf>
    <xf numFmtId="49" fontId="26" fillId="2" borderId="69" xfId="0" applyNumberFormat="1" applyFont="1" applyFill="1" applyBorder="1" applyAlignment="1">
      <alignment vertical="center" wrapText="1"/>
    </xf>
    <xf numFmtId="0" fontId="39" fillId="3" borderId="0" xfId="0" applyFont="1" applyFill="1" applyAlignment="1">
      <alignment vertical="top"/>
    </xf>
    <xf numFmtId="49" fontId="26" fillId="2" borderId="26" xfId="0" applyNumberFormat="1" applyFont="1" applyFill="1" applyBorder="1" applyAlignment="1">
      <alignment vertical="center" wrapText="1"/>
    </xf>
    <xf numFmtId="49" fontId="26" fillId="2" borderId="43" xfId="0" applyNumberFormat="1" applyFont="1" applyFill="1" applyBorder="1" applyAlignment="1">
      <alignment vertical="center" wrapText="1"/>
    </xf>
    <xf numFmtId="49" fontId="26" fillId="2" borderId="45" xfId="0" applyNumberFormat="1" applyFont="1" applyFill="1" applyBorder="1" applyAlignment="1">
      <alignment vertical="center" wrapText="1"/>
    </xf>
    <xf numFmtId="49" fontId="26" fillId="2" borderId="109" xfId="0" applyNumberFormat="1" applyFont="1" applyFill="1" applyBorder="1" applyAlignment="1">
      <alignment vertical="center" wrapText="1"/>
    </xf>
    <xf numFmtId="49" fontId="26" fillId="2" borderId="52" xfId="0" applyNumberFormat="1" applyFont="1" applyFill="1" applyBorder="1" applyAlignment="1">
      <alignment vertical="center" wrapText="1"/>
    </xf>
    <xf numFmtId="49" fontId="26" fillId="2" borderId="31" xfId="0" applyNumberFormat="1" applyFont="1" applyFill="1" applyBorder="1" applyAlignment="1">
      <alignment vertical="center" wrapText="1"/>
    </xf>
    <xf numFmtId="49" fontId="26" fillId="2" borderId="13" xfId="0" applyNumberFormat="1" applyFont="1" applyFill="1" applyBorder="1" applyAlignment="1">
      <alignment vertical="center" wrapText="1"/>
    </xf>
    <xf numFmtId="0" fontId="27" fillId="2" borderId="1" xfId="0" applyFont="1" applyFill="1" applyBorder="1" applyAlignment="1">
      <alignment horizontal="center" vertical="center"/>
    </xf>
    <xf numFmtId="0" fontId="31" fillId="9" borderId="108" xfId="0" applyFont="1" applyFill="1" applyBorder="1" applyAlignment="1" applyProtection="1">
      <alignment vertical="center" wrapText="1"/>
      <protection locked="0"/>
    </xf>
    <xf numFmtId="0" fontId="31" fillId="9" borderId="107" xfId="0" applyFont="1" applyFill="1" applyBorder="1" applyAlignment="1" applyProtection="1">
      <alignment vertical="center" wrapText="1"/>
      <protection locked="0"/>
    </xf>
    <xf numFmtId="0" fontId="27" fillId="9" borderId="43" xfId="0" applyFont="1" applyFill="1" applyBorder="1" applyAlignment="1" applyProtection="1">
      <alignment vertical="center" wrapText="1"/>
      <protection locked="0"/>
    </xf>
    <xf numFmtId="166" fontId="26" fillId="15" borderId="16" xfId="0" applyNumberFormat="1" applyFont="1" applyFill="1" applyBorder="1" applyAlignment="1">
      <alignment vertical="center"/>
    </xf>
    <xf numFmtId="166" fontId="26" fillId="15" borderId="44" xfId="0" applyNumberFormat="1" applyFont="1" applyFill="1" applyBorder="1" applyAlignment="1">
      <alignment vertical="center"/>
    </xf>
    <xf numFmtId="166" fontId="27" fillId="2" borderId="65" xfId="0" applyNumberFormat="1" applyFont="1" applyFill="1" applyBorder="1" applyAlignment="1">
      <alignment vertical="center"/>
    </xf>
    <xf numFmtId="166" fontId="27" fillId="15" borderId="92" xfId="0" applyNumberFormat="1" applyFont="1" applyFill="1" applyBorder="1" applyAlignment="1">
      <alignment vertical="center"/>
    </xf>
    <xf numFmtId="166" fontId="27" fillId="9" borderId="10" xfId="0" applyNumberFormat="1" applyFont="1" applyFill="1" applyBorder="1" applyAlignment="1">
      <alignment vertical="center"/>
    </xf>
    <xf numFmtId="166" fontId="26" fillId="15" borderId="37" xfId="0" applyNumberFormat="1" applyFont="1" applyFill="1" applyBorder="1" applyAlignment="1">
      <alignment vertical="center"/>
    </xf>
    <xf numFmtId="166" fontId="27" fillId="2" borderId="52" xfId="0" applyNumberFormat="1" applyFont="1" applyFill="1" applyBorder="1" applyAlignment="1">
      <alignment vertical="center"/>
    </xf>
    <xf numFmtId="166" fontId="26" fillId="15" borderId="130" xfId="0" applyNumberFormat="1" applyFont="1" applyFill="1" applyBorder="1" applyAlignment="1">
      <alignment vertical="center"/>
    </xf>
    <xf numFmtId="0" fontId="30" fillId="15" borderId="131" xfId="0" applyFont="1" applyFill="1" applyBorder="1" applyAlignment="1">
      <alignment vertical="center" wrapText="1"/>
    </xf>
    <xf numFmtId="0" fontId="26" fillId="14" borderId="13" xfId="0" applyFont="1" applyFill="1" applyBorder="1" applyAlignment="1">
      <alignment vertical="center" wrapText="1"/>
    </xf>
    <xf numFmtId="0" fontId="14" fillId="0" borderId="13" xfId="0" applyFont="1" applyFill="1" applyBorder="1" applyAlignment="1"/>
    <xf numFmtId="0" fontId="14" fillId="0" borderId="14" xfId="0" applyFont="1" applyFill="1" applyBorder="1" applyAlignment="1"/>
    <xf numFmtId="0" fontId="35" fillId="0" borderId="14" xfId="0" applyFont="1" applyFill="1" applyBorder="1" applyAlignment="1">
      <alignment horizontal="left" vertical="top" wrapText="1"/>
    </xf>
    <xf numFmtId="0" fontId="35" fillId="3" borderId="15" xfId="0" applyFont="1" applyFill="1" applyBorder="1" applyAlignment="1">
      <alignment vertical="top" wrapText="1"/>
    </xf>
    <xf numFmtId="0" fontId="27" fillId="0" borderId="19" xfId="0" applyFont="1" applyBorder="1" applyAlignment="1">
      <alignment horizontal="left" vertical="center" wrapText="1"/>
    </xf>
    <xf numFmtId="0" fontId="27" fillId="0" borderId="19"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2" xfId="0" applyFont="1" applyBorder="1" applyAlignment="1">
      <alignment horizontal="center" vertical="center" wrapText="1"/>
    </xf>
    <xf numFmtId="0" fontId="27" fillId="0" borderId="50" xfId="0" applyFont="1" applyBorder="1" applyAlignment="1">
      <alignment horizontal="center" vertical="center" wrapText="1"/>
    </xf>
    <xf numFmtId="0" fontId="55" fillId="0" borderId="22" xfId="0" applyFont="1" applyBorder="1" applyAlignment="1">
      <alignment horizontal="center" vertical="center" wrapText="1"/>
    </xf>
    <xf numFmtId="166" fontId="26" fillId="15" borderId="53" xfId="0" applyNumberFormat="1" applyFont="1" applyFill="1" applyBorder="1" applyAlignment="1">
      <alignment horizontal="right" vertical="center"/>
    </xf>
    <xf numFmtId="0" fontId="17" fillId="0" borderId="56" xfId="0" applyFont="1" applyBorder="1" applyAlignment="1">
      <alignment horizontal="center" vertical="top" wrapText="1"/>
    </xf>
    <xf numFmtId="0" fontId="61" fillId="0" borderId="22" xfId="0" applyFont="1" applyBorder="1" applyAlignment="1">
      <alignment horizontal="center"/>
    </xf>
    <xf numFmtId="166" fontId="27" fillId="15" borderId="15" xfId="0" applyNumberFormat="1" applyFont="1" applyFill="1" applyBorder="1" applyAlignment="1">
      <alignment vertical="center"/>
    </xf>
    <xf numFmtId="166" fontId="26" fillId="15" borderId="46" xfId="0" applyNumberFormat="1" applyFont="1" applyFill="1" applyBorder="1" applyAlignment="1">
      <alignment vertical="center"/>
    </xf>
    <xf numFmtId="166" fontId="27" fillId="9" borderId="137" xfId="0" applyNumberFormat="1" applyFont="1" applyFill="1" applyBorder="1" applyAlignment="1">
      <alignment vertical="center"/>
    </xf>
    <xf numFmtId="166" fontId="27" fillId="9" borderId="91" xfId="0" applyNumberFormat="1" applyFont="1" applyFill="1" applyBorder="1" applyAlignment="1">
      <alignment vertical="center"/>
    </xf>
    <xf numFmtId="0" fontId="22" fillId="0" borderId="11" xfId="0" applyFont="1" applyBorder="1" applyAlignment="1">
      <alignment horizontal="center" vertical="top"/>
    </xf>
    <xf numFmtId="0" fontId="61" fillId="0" borderId="1" xfId="0" applyFont="1" applyBorder="1" applyAlignment="1">
      <alignment horizontal="center"/>
    </xf>
    <xf numFmtId="0" fontId="62" fillId="0" borderId="1" xfId="0" applyFont="1" applyBorder="1" applyAlignment="1">
      <alignment horizontal="left" vertical="center" wrapText="1"/>
    </xf>
    <xf numFmtId="0" fontId="62" fillId="0" borderId="1" xfId="0" applyFont="1" applyBorder="1" applyAlignment="1">
      <alignment horizontal="center" vertical="center" wrapText="1"/>
    </xf>
    <xf numFmtId="0" fontId="62" fillId="0" borderId="22" xfId="0" applyFont="1" applyBorder="1" applyAlignment="1">
      <alignment horizontal="center" vertical="center" wrapText="1"/>
    </xf>
    <xf numFmtId="0" fontId="22" fillId="0" borderId="50" xfId="0" applyFont="1" applyBorder="1" applyAlignment="1">
      <alignment horizontal="center" wrapText="1"/>
    </xf>
    <xf numFmtId="0" fontId="27" fillId="0" borderId="1" xfId="0" applyFont="1" applyBorder="1" applyAlignment="1">
      <alignment vertical="top" wrapText="1"/>
    </xf>
    <xf numFmtId="0" fontId="65" fillId="0" borderId="19" xfId="0" applyFont="1" applyBorder="1" applyAlignment="1">
      <alignment horizontal="left" vertical="center" wrapText="1"/>
    </xf>
    <xf numFmtId="0" fontId="62" fillId="0" borderId="1" xfId="0" applyFont="1" applyFill="1" applyBorder="1" applyAlignment="1">
      <alignment horizontal="center" vertical="center"/>
    </xf>
    <xf numFmtId="49" fontId="27" fillId="0" borderId="1" xfId="0" applyNumberFormat="1" applyFont="1" applyBorder="1" applyAlignment="1">
      <alignment vertical="top" wrapText="1"/>
    </xf>
    <xf numFmtId="14" fontId="45" fillId="0" borderId="1" xfId="0" applyNumberFormat="1" applyFont="1" applyBorder="1" applyAlignment="1">
      <alignment horizontal="center" vertical="center" wrapText="1"/>
    </xf>
    <xf numFmtId="171" fontId="32" fillId="0" borderId="11" xfId="0" applyNumberFormat="1" applyFont="1" applyBorder="1"/>
    <xf numFmtId="165" fontId="27" fillId="0" borderId="1" xfId="0" applyNumberFormat="1" applyFont="1" applyBorder="1" applyAlignment="1">
      <alignment vertical="center"/>
    </xf>
    <xf numFmtId="0" fontId="0" fillId="0" borderId="20" xfId="0" applyFont="1" applyBorder="1" applyAlignment="1">
      <alignment horizontal="center" vertical="center" wrapText="1"/>
    </xf>
    <xf numFmtId="0" fontId="27" fillId="0" borderId="12" xfId="0" applyFont="1" applyBorder="1" applyAlignment="1">
      <alignment horizontal="left" vertical="center" wrapText="1"/>
    </xf>
    <xf numFmtId="0" fontId="0" fillId="3" borderId="11" xfId="0" applyFill="1" applyBorder="1" applyAlignment="1">
      <alignment horizontal="center"/>
    </xf>
    <xf numFmtId="0" fontId="27" fillId="0" borderId="0" xfId="0" applyFont="1"/>
    <xf numFmtId="0" fontId="27" fillId="0" borderId="64" xfId="0" applyFont="1" applyFill="1" applyBorder="1" applyAlignment="1">
      <alignment horizontal="left" vertical="top" wrapText="1"/>
    </xf>
    <xf numFmtId="172" fontId="27" fillId="0" borderId="0" xfId="0" applyNumberFormat="1" applyFont="1"/>
    <xf numFmtId="0" fontId="27" fillId="0" borderId="11" xfId="0" applyFont="1" applyBorder="1" applyAlignment="1">
      <alignment vertical="top" wrapText="1"/>
    </xf>
    <xf numFmtId="0" fontId="27" fillId="0" borderId="109" xfId="0" applyFont="1" applyBorder="1" applyAlignment="1">
      <alignment horizontal="center" vertical="top" wrapText="1"/>
    </xf>
    <xf numFmtId="0" fontId="27" fillId="0" borderId="54" xfId="0" applyFont="1" applyBorder="1" applyAlignment="1">
      <alignment horizontal="center" vertical="top" wrapText="1"/>
    </xf>
    <xf numFmtId="0" fontId="39" fillId="0" borderId="0" xfId="0" applyFont="1"/>
    <xf numFmtId="172" fontId="39" fillId="0" borderId="0" xfId="0" applyNumberFormat="1" applyFont="1"/>
    <xf numFmtId="166" fontId="27" fillId="2" borderId="91" xfId="0" applyNumberFormat="1" applyFont="1" applyFill="1" applyBorder="1" applyAlignment="1">
      <alignment vertical="center"/>
    </xf>
    <xf numFmtId="166" fontId="26" fillId="2" borderId="91" xfId="0" applyNumberFormat="1" applyFont="1" applyFill="1" applyBorder="1" applyAlignment="1">
      <alignment vertical="center"/>
    </xf>
    <xf numFmtId="166" fontId="27" fillId="8" borderId="80" xfId="0" applyNumberFormat="1" applyFont="1" applyFill="1" applyBorder="1" applyAlignment="1">
      <alignment vertical="center"/>
    </xf>
    <xf numFmtId="167" fontId="27" fillId="0" borderId="54" xfId="0" applyNumberFormat="1" applyFont="1" applyBorder="1" applyAlignment="1">
      <alignment vertical="center"/>
    </xf>
    <xf numFmtId="166" fontId="27" fillId="15" borderId="136" xfId="0" applyNumberFormat="1" applyFont="1" applyFill="1" applyBorder="1" applyAlignment="1">
      <alignment vertical="center"/>
    </xf>
    <xf numFmtId="166" fontId="27" fillId="15" borderId="14" xfId="0" applyNumberFormat="1" applyFont="1" applyFill="1" applyBorder="1" applyAlignment="1">
      <alignment vertical="center"/>
    </xf>
    <xf numFmtId="166" fontId="27" fillId="9" borderId="86" xfId="0" applyNumberFormat="1" applyFont="1" applyFill="1" applyBorder="1" applyAlignment="1">
      <alignment vertical="center"/>
    </xf>
    <xf numFmtId="166" fontId="27" fillId="9" borderId="84" xfId="0" applyNumberFormat="1" applyFont="1" applyFill="1" applyBorder="1" applyAlignment="1">
      <alignment vertical="center"/>
    </xf>
    <xf numFmtId="166" fontId="26" fillId="15" borderId="23" xfId="0" applyNumberFormat="1" applyFont="1" applyFill="1" applyBorder="1" applyAlignment="1">
      <alignment vertical="center"/>
    </xf>
    <xf numFmtId="166" fontId="26" fillId="15" borderId="24" xfId="0" applyNumberFormat="1" applyFont="1" applyFill="1" applyBorder="1" applyAlignment="1">
      <alignment vertical="center"/>
    </xf>
    <xf numFmtId="4" fontId="39" fillId="0" borderId="0" xfId="0" applyNumberFormat="1" applyFont="1"/>
    <xf numFmtId="170" fontId="39" fillId="0" borderId="0" xfId="0" applyNumberFormat="1" applyFont="1"/>
    <xf numFmtId="14" fontId="27" fillId="0" borderId="51" xfId="0" applyNumberFormat="1" applyFont="1" applyBorder="1" applyAlignment="1">
      <alignment vertical="top" wrapText="1"/>
    </xf>
    <xf numFmtId="4" fontId="27" fillId="0" borderId="51" xfId="0" applyNumberFormat="1" applyFont="1" applyBorder="1" applyAlignment="1">
      <alignment vertical="top" wrapText="1"/>
    </xf>
    <xf numFmtId="0" fontId="17" fillId="0" borderId="0" xfId="0" applyFont="1" applyBorder="1" applyAlignment="1">
      <alignment horizontal="left" vertical="top" wrapText="1"/>
    </xf>
    <xf numFmtId="0" fontId="27" fillId="0" borderId="24" xfId="0" applyFont="1" applyBorder="1" applyAlignment="1">
      <alignment vertical="top" wrapText="1"/>
    </xf>
    <xf numFmtId="0" fontId="27" fillId="0" borderId="42" xfId="0" applyFont="1" applyBorder="1" applyAlignment="1">
      <alignment horizontal="center" vertical="center" wrapText="1"/>
    </xf>
    <xf numFmtId="0" fontId="62" fillId="0" borderId="30" xfId="0" applyFont="1" applyBorder="1" applyAlignment="1">
      <alignment horizontal="center" vertical="center" wrapText="1"/>
    </xf>
    <xf numFmtId="0" fontId="27" fillId="0" borderId="0" xfId="0" applyFont="1" applyBorder="1" applyAlignment="1">
      <alignment horizontal="left" vertical="center" wrapText="1"/>
    </xf>
    <xf numFmtId="0" fontId="27" fillId="0" borderId="0" xfId="0" applyFont="1" applyBorder="1" applyAlignment="1">
      <alignment horizontal="center" vertical="center" wrapText="1"/>
    </xf>
    <xf numFmtId="0" fontId="31" fillId="0" borderId="20" xfId="0" applyFont="1" applyBorder="1" applyAlignment="1">
      <alignment horizontal="center" vertical="center" wrapText="1"/>
    </xf>
    <xf numFmtId="0" fontId="14" fillId="0" borderId="41" xfId="0" applyFont="1" applyFill="1" applyBorder="1" applyAlignment="1">
      <alignment horizontal="left" vertical="top" wrapText="1"/>
    </xf>
    <xf numFmtId="0" fontId="14" fillId="0" borderId="29" xfId="0" applyFont="1" applyFill="1" applyBorder="1" applyAlignment="1">
      <alignment horizontal="left" vertical="top" wrapText="1"/>
    </xf>
    <xf numFmtId="0" fontId="62" fillId="0" borderId="11" xfId="0" applyFont="1" applyFill="1" applyBorder="1" applyAlignment="1">
      <alignment horizontal="left" vertical="top" wrapText="1"/>
    </xf>
    <xf numFmtId="0" fontId="62" fillId="0" borderId="12" xfId="0" applyFont="1" applyFill="1" applyBorder="1" applyAlignment="1">
      <alignment horizontal="left" vertical="top" wrapText="1"/>
    </xf>
    <xf numFmtId="0" fontId="14" fillId="0" borderId="98" xfId="0" applyFont="1" applyFill="1" applyBorder="1" applyAlignment="1">
      <alignment horizontal="left" vertical="top" wrapText="1"/>
    </xf>
    <xf numFmtId="0" fontId="27" fillId="0" borderId="51" xfId="0" applyFont="1" applyBorder="1" applyAlignment="1">
      <alignment horizontal="left" vertical="top" wrapText="1"/>
    </xf>
    <xf numFmtId="0" fontId="63" fillId="0" borderId="98" xfId="0" applyFont="1" applyBorder="1" applyAlignment="1">
      <alignment horizontal="left" vertical="top" wrapText="1"/>
    </xf>
    <xf numFmtId="0" fontId="63" fillId="0" borderId="61" xfId="0" applyFont="1" applyBorder="1" applyAlignment="1">
      <alignment horizontal="left" vertical="top" wrapText="1"/>
    </xf>
    <xf numFmtId="0" fontId="67" fillId="0" borderId="11" xfId="0" applyFont="1" applyBorder="1" applyAlignment="1">
      <alignment horizontal="left" vertical="center" wrapText="1"/>
    </xf>
    <xf numFmtId="0" fontId="62" fillId="3" borderId="1" xfId="0" applyFont="1" applyFill="1" applyBorder="1" applyAlignment="1">
      <alignment horizontal="center" vertical="center" wrapText="1"/>
    </xf>
    <xf numFmtId="0" fontId="62" fillId="3" borderId="1" xfId="0" applyFont="1" applyFill="1" applyBorder="1" applyAlignment="1">
      <alignment horizontal="left" vertical="center" wrapText="1"/>
    </xf>
    <xf numFmtId="166" fontId="27" fillId="9" borderId="141" xfId="0" applyNumberFormat="1" applyFont="1" applyFill="1" applyBorder="1" applyAlignment="1">
      <alignment vertical="center"/>
    </xf>
    <xf numFmtId="166" fontId="27" fillId="9" borderId="138" xfId="0" applyNumberFormat="1" applyFont="1" applyFill="1" applyBorder="1" applyAlignment="1">
      <alignment vertical="center"/>
    </xf>
    <xf numFmtId="0" fontId="31" fillId="0" borderId="90" xfId="0" applyFont="1" applyBorder="1" applyAlignment="1" applyProtection="1">
      <alignment vertical="center" wrapText="1"/>
      <protection locked="0"/>
    </xf>
    <xf numFmtId="0" fontId="42" fillId="0" borderId="78" xfId="0" applyFont="1" applyBorder="1" applyAlignment="1">
      <alignment vertical="center" wrapText="1"/>
    </xf>
    <xf numFmtId="0" fontId="27" fillId="9" borderId="80" xfId="0" applyFont="1" applyFill="1" applyBorder="1" applyAlignment="1">
      <alignment vertical="center"/>
    </xf>
    <xf numFmtId="0" fontId="0" fillId="0" borderId="79" xfId="0" applyBorder="1"/>
    <xf numFmtId="173" fontId="0" fillId="0" borderId="80" xfId="0" applyNumberFormat="1" applyBorder="1"/>
    <xf numFmtId="166" fontId="27" fillId="9" borderId="143" xfId="0" applyNumberFormat="1" applyFont="1" applyFill="1" applyBorder="1" applyAlignment="1">
      <alignment vertical="center"/>
    </xf>
    <xf numFmtId="0" fontId="27" fillId="0" borderId="43" xfId="0" applyFont="1" applyBorder="1" applyAlignment="1">
      <alignment vertical="center" wrapText="1"/>
    </xf>
    <xf numFmtId="175" fontId="27" fillId="9" borderId="104" xfId="0" applyNumberFormat="1" applyFont="1" applyFill="1" applyBorder="1" applyAlignment="1">
      <alignment vertical="center"/>
    </xf>
    <xf numFmtId="0" fontId="27" fillId="9" borderId="104" xfId="0" applyFont="1" applyFill="1" applyBorder="1" applyAlignment="1">
      <alignment vertical="center"/>
    </xf>
    <xf numFmtId="173" fontId="0" fillId="0" borderId="87" xfId="0" applyNumberFormat="1" applyBorder="1"/>
    <xf numFmtId="0" fontId="0" fillId="0" borderId="112" xfId="0" applyBorder="1"/>
    <xf numFmtId="173" fontId="0" fillId="0" borderId="104" xfId="0" applyNumberFormat="1" applyBorder="1"/>
    <xf numFmtId="173" fontId="27" fillId="0" borderId="104" xfId="0" applyNumberFormat="1" applyFont="1" applyBorder="1"/>
    <xf numFmtId="0" fontId="31" fillId="0" borderId="139" xfId="0" applyFont="1" applyBorder="1" applyAlignment="1">
      <alignment vertical="center" wrapText="1"/>
    </xf>
    <xf numFmtId="0" fontId="56" fillId="9" borderId="80" xfId="0" applyFont="1" applyFill="1" applyBorder="1" applyAlignment="1">
      <alignment horizontal="center" vertical="center"/>
    </xf>
    <xf numFmtId="0" fontId="31" fillId="9" borderId="81" xfId="0" applyFont="1" applyFill="1" applyBorder="1" applyAlignment="1">
      <alignment vertical="center"/>
    </xf>
    <xf numFmtId="166" fontId="31" fillId="9" borderId="81" xfId="0" applyNumberFormat="1" applyFont="1" applyFill="1" applyBorder="1" applyAlignment="1">
      <alignment vertical="center"/>
    </xf>
    <xf numFmtId="173" fontId="0" fillId="0" borderId="91" xfId="0" applyNumberFormat="1" applyBorder="1"/>
    <xf numFmtId="0" fontId="31" fillId="9" borderId="79" xfId="0" applyFont="1" applyFill="1" applyBorder="1" applyAlignment="1">
      <alignment vertical="center" wrapText="1"/>
    </xf>
    <xf numFmtId="0" fontId="31" fillId="9" borderId="80" xfId="0" applyFont="1" applyFill="1" applyBorder="1" applyAlignment="1">
      <alignment vertical="center"/>
    </xf>
    <xf numFmtId="166" fontId="31" fillId="9" borderId="80" xfId="0" applyNumberFormat="1" applyFont="1" applyFill="1" applyBorder="1" applyAlignment="1">
      <alignment vertical="center"/>
    </xf>
    <xf numFmtId="0" fontId="53" fillId="9" borderId="89" xfId="0" applyFont="1" applyFill="1" applyBorder="1" applyAlignment="1" applyProtection="1">
      <alignment vertical="center" wrapText="1"/>
      <protection locked="0"/>
    </xf>
    <xf numFmtId="166" fontId="27" fillId="9" borderId="1" xfId="0" applyNumberFormat="1" applyFont="1" applyFill="1" applyBorder="1" applyAlignment="1">
      <alignment vertical="center"/>
    </xf>
    <xf numFmtId="166" fontId="27" fillId="15" borderId="20" xfId="0" applyNumberFormat="1" applyFont="1" applyFill="1" applyBorder="1" applyAlignment="1">
      <alignment vertical="center"/>
    </xf>
    <xf numFmtId="166" fontId="27" fillId="15" borderId="22" xfId="0" applyNumberFormat="1" applyFont="1" applyFill="1" applyBorder="1" applyAlignment="1">
      <alignment vertical="center"/>
    </xf>
    <xf numFmtId="166" fontId="27" fillId="15" borderId="151" xfId="0" applyNumberFormat="1" applyFont="1" applyFill="1" applyBorder="1" applyAlignment="1">
      <alignment vertical="center"/>
    </xf>
    <xf numFmtId="166" fontId="27" fillId="2" borderId="152" xfId="0" applyNumberFormat="1" applyFont="1" applyFill="1" applyBorder="1" applyAlignment="1">
      <alignment vertical="center"/>
    </xf>
    <xf numFmtId="166" fontId="26" fillId="15" borderId="155" xfId="0" applyNumberFormat="1" applyFont="1" applyFill="1" applyBorder="1" applyAlignment="1">
      <alignment vertical="center"/>
    </xf>
    <xf numFmtId="2" fontId="13" fillId="0" borderId="39" xfId="0" applyNumberFormat="1" applyFont="1" applyBorder="1"/>
    <xf numFmtId="0" fontId="27" fillId="3" borderId="109" xfId="0" applyFont="1" applyFill="1" applyBorder="1" applyAlignment="1">
      <alignment horizontal="center" vertical="top" wrapText="1"/>
    </xf>
    <xf numFmtId="0" fontId="27" fillId="3" borderId="51" xfId="0" applyFont="1" applyFill="1" applyBorder="1" applyAlignment="1">
      <alignment vertical="top" wrapText="1"/>
    </xf>
    <xf numFmtId="49" fontId="27" fillId="3" borderId="51" xfId="0" applyNumberFormat="1" applyFont="1" applyFill="1" applyBorder="1" applyAlignment="1">
      <alignment vertical="top" wrapText="1"/>
    </xf>
    <xf numFmtId="0" fontId="27" fillId="3" borderId="54" xfId="0" applyFont="1" applyFill="1" applyBorder="1" applyAlignment="1">
      <alignment horizontal="center" vertical="top" wrapText="1"/>
    </xf>
    <xf numFmtId="4" fontId="27" fillId="0" borderId="45" xfId="0" applyNumberFormat="1" applyFont="1" applyBorder="1" applyAlignment="1">
      <alignment vertical="top" wrapText="1"/>
    </xf>
    <xf numFmtId="4" fontId="27" fillId="2" borderId="97" xfId="0" applyNumberFormat="1" applyFont="1" applyFill="1" applyBorder="1" applyAlignment="1">
      <alignment vertical="top" wrapText="1"/>
    </xf>
    <xf numFmtId="4" fontId="27" fillId="0" borderId="69" xfId="0" applyNumberFormat="1" applyFont="1" applyBorder="1" applyAlignment="1">
      <alignment vertical="top" wrapText="1"/>
    </xf>
    <xf numFmtId="0" fontId="42" fillId="3" borderId="45" xfId="0" applyFont="1" applyFill="1" applyBorder="1" applyAlignment="1">
      <alignment vertical="top" wrapText="1"/>
    </xf>
    <xf numFmtId="170" fontId="27" fillId="0" borderId="3" xfId="0" applyNumberFormat="1" applyFont="1" applyBorder="1" applyAlignment="1">
      <alignment vertical="top" wrapText="1"/>
    </xf>
    <xf numFmtId="0" fontId="27" fillId="0" borderId="1" xfId="0" applyFont="1" applyFill="1" applyBorder="1" applyAlignment="1">
      <alignment horizontal="center" vertical="top" wrapText="1"/>
    </xf>
    <xf numFmtId="166" fontId="27" fillId="9" borderId="156" xfId="0" applyNumberFormat="1" applyFont="1" applyFill="1" applyBorder="1" applyAlignment="1">
      <alignment vertical="center"/>
    </xf>
    <xf numFmtId="166" fontId="26" fillId="15" borderId="111" xfId="0" applyNumberFormat="1" applyFont="1" applyFill="1" applyBorder="1" applyAlignment="1">
      <alignment vertical="center"/>
    </xf>
    <xf numFmtId="177" fontId="27" fillId="0" borderId="9" xfId="0" applyNumberFormat="1" applyFont="1" applyBorder="1" applyAlignment="1">
      <alignment vertical="top" wrapText="1"/>
    </xf>
    <xf numFmtId="0" fontId="17" fillId="0" borderId="6" xfId="0" applyFont="1" applyBorder="1" applyAlignment="1">
      <alignment horizontal="center" vertical="center"/>
    </xf>
    <xf numFmtId="0" fontId="17" fillId="0" borderId="16" xfId="0" applyFont="1" applyBorder="1" applyAlignment="1">
      <alignment horizontal="center" vertical="center"/>
    </xf>
    <xf numFmtId="0" fontId="17" fillId="0" borderId="16" xfId="0" applyFont="1" applyBorder="1" applyAlignment="1">
      <alignment horizontal="left" vertical="center" wrapText="1"/>
    </xf>
    <xf numFmtId="0" fontId="17" fillId="0" borderId="16" xfId="0" applyFont="1" applyBorder="1" applyAlignment="1">
      <alignment horizontal="center" vertical="center" wrapText="1"/>
    </xf>
    <xf numFmtId="0" fontId="17" fillId="0" borderId="157" xfId="0" applyFont="1" applyBorder="1" applyAlignment="1">
      <alignment horizontal="center" vertical="center" wrapText="1"/>
    </xf>
    <xf numFmtId="0" fontId="67" fillId="0" borderId="24" xfId="0" applyFont="1" applyFill="1" applyBorder="1" applyAlignment="1">
      <alignment horizontal="center" vertical="top" wrapText="1"/>
    </xf>
    <xf numFmtId="0" fontId="26" fillId="15" borderId="68" xfId="0" applyFont="1" applyFill="1" applyBorder="1" applyAlignment="1">
      <alignment horizontal="center" vertical="center" wrapText="1"/>
    </xf>
    <xf numFmtId="0" fontId="26" fillId="15" borderId="59" xfId="0" applyFont="1" applyFill="1" applyBorder="1" applyAlignment="1">
      <alignment horizontal="center" vertical="center" wrapText="1"/>
    </xf>
    <xf numFmtId="0" fontId="26" fillId="15" borderId="126" xfId="0" applyFont="1" applyFill="1" applyBorder="1" applyAlignment="1">
      <alignment horizontal="center" vertical="center" wrapText="1"/>
    </xf>
    <xf numFmtId="0" fontId="26" fillId="2" borderId="68" xfId="0" applyFont="1" applyFill="1" applyBorder="1" applyAlignment="1">
      <alignment horizontal="center" vertical="center" wrapText="1"/>
    </xf>
    <xf numFmtId="0" fontId="27" fillId="0" borderId="52" xfId="0" applyFont="1" applyBorder="1" applyAlignment="1">
      <alignment vertical="center" wrapText="1"/>
    </xf>
    <xf numFmtId="0" fontId="27" fillId="2" borderId="26" xfId="0" applyFont="1" applyFill="1" applyBorder="1" applyAlignment="1">
      <alignment horizontal="center" vertical="center"/>
    </xf>
    <xf numFmtId="0" fontId="27" fillId="2" borderId="27" xfId="0" applyFont="1" applyFill="1" applyBorder="1" applyAlignment="1">
      <alignment vertical="center"/>
    </xf>
    <xf numFmtId="165" fontId="27" fillId="0" borderId="26" xfId="0" applyNumberFormat="1" applyFont="1" applyBorder="1" applyAlignment="1">
      <alignment vertical="center"/>
    </xf>
    <xf numFmtId="0" fontId="27" fillId="2" borderId="26" xfId="0" applyFont="1" applyFill="1" applyBorder="1" applyAlignment="1">
      <alignment vertical="center"/>
    </xf>
    <xf numFmtId="165" fontId="31" fillId="0" borderId="52" xfId="0" applyNumberFormat="1" applyFont="1" applyBorder="1" applyAlignment="1" applyProtection="1">
      <alignment vertical="center"/>
      <protection locked="0"/>
    </xf>
    <xf numFmtId="0" fontId="42" fillId="2" borderId="52" xfId="0" applyFont="1" applyFill="1" applyBorder="1" applyAlignment="1">
      <alignment vertical="center" wrapText="1"/>
    </xf>
    <xf numFmtId="165" fontId="27" fillId="0" borderId="52" xfId="0" applyNumberFormat="1" applyFont="1" applyBorder="1" applyAlignment="1">
      <alignment vertical="center"/>
    </xf>
    <xf numFmtId="173" fontId="27" fillId="2" borderId="27" xfId="0" applyNumberFormat="1" applyFont="1" applyFill="1" applyBorder="1" applyAlignment="1">
      <alignment vertical="center"/>
    </xf>
    <xf numFmtId="166" fontId="27" fillId="15" borderId="52" xfId="0" applyNumberFormat="1" applyFont="1" applyFill="1" applyBorder="1" applyAlignment="1">
      <alignment vertical="center"/>
    </xf>
    <xf numFmtId="169" fontId="0" fillId="0" borderId="0" xfId="0" applyNumberFormat="1"/>
    <xf numFmtId="0" fontId="0" fillId="0" borderId="0" xfId="0"/>
    <xf numFmtId="166" fontId="26" fillId="15" borderId="76" xfId="0" applyNumberFormat="1" applyFont="1" applyFill="1" applyBorder="1" applyAlignment="1">
      <alignment horizontal="center" vertical="center" wrapText="1"/>
    </xf>
    <xf numFmtId="172" fontId="0" fillId="0" borderId="0" xfId="0" applyNumberFormat="1"/>
    <xf numFmtId="0" fontId="61" fillId="0" borderId="50" xfId="0" applyFont="1" applyBorder="1" applyAlignment="1">
      <alignment horizontal="center"/>
    </xf>
    <xf numFmtId="166" fontId="27" fillId="2" borderId="45" xfId="0" applyNumberFormat="1" applyFont="1" applyFill="1" applyBorder="1" applyAlignment="1">
      <alignment vertical="center"/>
    </xf>
    <xf numFmtId="0" fontId="27" fillId="3" borderId="11" xfId="0" applyFont="1" applyFill="1" applyBorder="1" applyAlignment="1">
      <alignment horizontal="left" vertical="top" wrapText="1"/>
    </xf>
    <xf numFmtId="0" fontId="27" fillId="3" borderId="11" xfId="0" applyFont="1" applyFill="1" applyBorder="1" applyAlignment="1">
      <alignment vertical="top" wrapText="1"/>
    </xf>
    <xf numFmtId="4" fontId="27" fillId="3" borderId="11" xfId="0" applyNumberFormat="1" applyFont="1" applyFill="1" applyBorder="1" applyAlignment="1">
      <alignment vertical="top" wrapText="1"/>
    </xf>
    <xf numFmtId="4" fontId="27" fillId="3" borderId="54" xfId="0" applyNumberFormat="1" applyFont="1" applyFill="1" applyBorder="1" applyAlignment="1">
      <alignment vertical="top" wrapText="1"/>
    </xf>
    <xf numFmtId="4" fontId="27" fillId="3" borderId="45" xfId="0" applyNumberFormat="1" applyFont="1" applyFill="1" applyBorder="1" applyAlignment="1">
      <alignment vertical="top" wrapText="1"/>
    </xf>
    <xf numFmtId="4" fontId="27" fillId="3" borderId="1" xfId="0" applyNumberFormat="1" applyFont="1" applyFill="1" applyBorder="1" applyAlignment="1">
      <alignment vertical="top" wrapText="1"/>
    </xf>
    <xf numFmtId="4" fontId="27" fillId="3" borderId="109" xfId="0" applyNumberFormat="1" applyFont="1" applyFill="1" applyBorder="1" applyAlignment="1">
      <alignment vertical="top" wrapText="1"/>
    </xf>
    <xf numFmtId="167" fontId="0" fillId="0" borderId="52" xfId="0" applyNumberFormat="1" applyBorder="1" applyAlignment="1">
      <alignment vertical="center"/>
    </xf>
    <xf numFmtId="173" fontId="71" fillId="3" borderId="91" xfId="0" applyNumberFormat="1" applyFont="1" applyFill="1" applyBorder="1"/>
    <xf numFmtId="0" fontId="14" fillId="0" borderId="0" xfId="0" applyFont="1" applyFill="1" applyBorder="1" applyAlignment="1">
      <alignment horizontal="left"/>
    </xf>
    <xf numFmtId="166" fontId="27" fillId="8" borderId="90" xfId="0" applyNumberFormat="1" applyFont="1" applyFill="1" applyBorder="1" applyAlignment="1">
      <alignment vertical="center"/>
    </xf>
    <xf numFmtId="166" fontId="27" fillId="8" borderId="45" xfId="0" applyNumberFormat="1" applyFont="1" applyFill="1" applyBorder="1" applyAlignment="1">
      <alignment vertical="center"/>
    </xf>
    <xf numFmtId="0" fontId="26" fillId="15" borderId="117" xfId="0" applyFont="1" applyFill="1" applyBorder="1" applyAlignment="1">
      <alignment horizontal="center" vertical="center"/>
    </xf>
    <xf numFmtId="0" fontId="26" fillId="15" borderId="118" xfId="0" applyFont="1" applyFill="1" applyBorder="1" applyAlignment="1">
      <alignment horizontal="center" vertical="center" wrapText="1"/>
    </xf>
    <xf numFmtId="166" fontId="26" fillId="15" borderId="119" xfId="0" applyNumberFormat="1" applyFont="1" applyFill="1" applyBorder="1" applyAlignment="1">
      <alignment horizontal="center" vertical="center" wrapText="1"/>
    </xf>
    <xf numFmtId="0" fontId="26" fillId="15" borderId="120" xfId="0" applyFont="1" applyFill="1" applyBorder="1" applyAlignment="1">
      <alignment horizontal="center" vertical="center" wrapText="1"/>
    </xf>
    <xf numFmtId="0" fontId="26" fillId="15" borderId="75" xfId="0" applyFont="1" applyFill="1" applyBorder="1" applyAlignment="1">
      <alignment horizontal="center" vertical="center" wrapText="1"/>
    </xf>
    <xf numFmtId="166" fontId="27" fillId="2" borderId="28" xfId="0" applyNumberFormat="1" applyFont="1" applyFill="1" applyBorder="1" applyAlignment="1">
      <alignment vertical="center"/>
    </xf>
    <xf numFmtId="0" fontId="27" fillId="3" borderId="26" xfId="0" applyFont="1" applyFill="1" applyBorder="1" applyAlignment="1">
      <alignment vertical="center"/>
    </xf>
    <xf numFmtId="0" fontId="27" fillId="3" borderId="27" xfId="0" applyFont="1" applyFill="1" applyBorder="1" applyAlignment="1">
      <alignment vertical="center"/>
    </xf>
    <xf numFmtId="166" fontId="26" fillId="15" borderId="74" xfId="0" applyNumberFormat="1" applyFont="1" applyFill="1" applyBorder="1" applyAlignment="1">
      <alignment vertical="center"/>
    </xf>
    <xf numFmtId="169" fontId="26" fillId="3" borderId="54" xfId="0" applyNumberFormat="1" applyFont="1" applyFill="1" applyBorder="1" applyAlignment="1">
      <alignment vertical="center" wrapText="1"/>
    </xf>
    <xf numFmtId="0" fontId="27" fillId="3" borderId="54" xfId="0" applyFont="1" applyFill="1" applyBorder="1" applyAlignment="1">
      <alignment horizontal="right" vertical="center"/>
    </xf>
    <xf numFmtId="0" fontId="13" fillId="3" borderId="54" xfId="0" applyFont="1" applyFill="1" applyBorder="1" applyAlignment="1">
      <alignment horizontal="right" vertical="center"/>
    </xf>
    <xf numFmtId="169" fontId="27" fillId="3" borderId="54" xfId="0" applyNumberFormat="1" applyFont="1" applyFill="1" applyBorder="1" applyAlignment="1">
      <alignment horizontal="right" vertical="center"/>
    </xf>
    <xf numFmtId="169" fontId="43" fillId="3" borderId="45" xfId="0" applyNumberFormat="1" applyFont="1" applyFill="1" applyBorder="1" applyAlignment="1">
      <alignment vertical="center" wrapText="1"/>
    </xf>
    <xf numFmtId="2" fontId="27" fillId="3" borderId="54" xfId="0" applyNumberFormat="1" applyFont="1" applyFill="1" applyBorder="1" applyAlignment="1">
      <alignment horizontal="right" vertical="center"/>
    </xf>
    <xf numFmtId="0" fontId="14" fillId="2" borderId="41" xfId="0" applyFont="1" applyFill="1" applyBorder="1" applyAlignment="1">
      <alignment horizontal="center" vertical="center"/>
    </xf>
    <xf numFmtId="0" fontId="14" fillId="2" borderId="12" xfId="0" applyFont="1" applyFill="1" applyBorder="1" applyAlignment="1">
      <alignment horizontal="center" vertical="center" wrapText="1"/>
    </xf>
    <xf numFmtId="0" fontId="14" fillId="2" borderId="66" xfId="0" applyFont="1" applyFill="1" applyBorder="1" applyAlignment="1">
      <alignment horizontal="center" vertical="center" wrapText="1"/>
    </xf>
    <xf numFmtId="0" fontId="14" fillId="2" borderId="51" xfId="0" applyFont="1" applyFill="1" applyBorder="1" applyAlignment="1">
      <alignment horizontal="center" vertical="center" wrapText="1"/>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wrapText="1"/>
    </xf>
    <xf numFmtId="0" fontId="27" fillId="0" borderId="1" xfId="0" applyFont="1" applyBorder="1" applyAlignment="1">
      <alignment horizontal="left" vertical="center" wrapText="1"/>
    </xf>
    <xf numFmtId="0" fontId="72" fillId="2" borderId="11" xfId="0" applyFont="1" applyFill="1" applyBorder="1" applyAlignment="1">
      <alignment horizontal="left" vertical="center" wrapText="1"/>
    </xf>
    <xf numFmtId="0" fontId="72" fillId="2" borderId="51" xfId="0" applyFont="1" applyFill="1" applyBorder="1" applyAlignment="1">
      <alignment horizontal="left" vertical="center" wrapText="1"/>
    </xf>
    <xf numFmtId="0" fontId="14" fillId="2" borderId="12" xfId="0" applyFont="1" applyFill="1" applyBorder="1" applyAlignment="1">
      <alignment horizontal="center" vertical="center"/>
    </xf>
    <xf numFmtId="0" fontId="14" fillId="2" borderId="106" xfId="0" applyFont="1" applyFill="1" applyBorder="1" applyAlignment="1">
      <alignment horizontal="center" vertical="center" wrapText="1"/>
    </xf>
    <xf numFmtId="0" fontId="14" fillId="2" borderId="56" xfId="0" applyFont="1" applyFill="1" applyBorder="1" applyAlignment="1">
      <alignment horizontal="center" vertical="center"/>
    </xf>
    <xf numFmtId="0" fontId="72" fillId="2" borderId="50" xfId="0" applyFont="1" applyFill="1" applyBorder="1" applyAlignment="1">
      <alignment horizontal="left" vertical="center" wrapText="1"/>
    </xf>
    <xf numFmtId="0" fontId="14" fillId="2" borderId="57" xfId="0" applyFont="1" applyFill="1" applyBorder="1" applyAlignment="1">
      <alignment horizontal="center" vertical="center" wrapText="1"/>
    </xf>
    <xf numFmtId="0" fontId="14" fillId="2" borderId="51" xfId="0" applyFont="1" applyFill="1" applyBorder="1" applyAlignment="1">
      <alignment horizontal="center" vertical="center"/>
    </xf>
    <xf numFmtId="0" fontId="67" fillId="0" borderId="1" xfId="0" applyFont="1" applyBorder="1" applyAlignment="1">
      <alignment horizontal="left" vertical="center" wrapText="1"/>
    </xf>
    <xf numFmtId="0" fontId="14" fillId="3" borderId="31" xfId="0" applyFont="1" applyFill="1" applyBorder="1" applyAlignment="1">
      <alignment horizontal="left" vertical="top" wrapText="1"/>
    </xf>
    <xf numFmtId="0" fontId="72" fillId="2" borderId="29" xfId="0" applyFont="1" applyFill="1" applyBorder="1" applyAlignment="1">
      <alignment horizontal="left" vertical="center" wrapText="1"/>
    </xf>
    <xf numFmtId="0" fontId="67" fillId="0" borderId="11" xfId="0" applyFont="1" applyBorder="1" applyAlignment="1">
      <alignment horizontal="center" vertical="center" wrapText="1"/>
    </xf>
    <xf numFmtId="0" fontId="67" fillId="0" borderId="51" xfId="0" applyFont="1" applyBorder="1" applyAlignment="1">
      <alignment horizontal="center" vertical="center" wrapText="1"/>
    </xf>
    <xf numFmtId="0" fontId="67" fillId="0" borderId="24" xfId="0" applyFont="1" applyBorder="1" applyAlignment="1">
      <alignment horizontal="center" vertical="center" wrapText="1"/>
    </xf>
    <xf numFmtId="0" fontId="67" fillId="3" borderId="11" xfId="0" applyFont="1" applyFill="1" applyBorder="1" applyAlignment="1">
      <alignment horizontal="center" vertical="center" wrapText="1"/>
    </xf>
    <xf numFmtId="0" fontId="62" fillId="0" borderId="11" xfId="0" applyFont="1" applyBorder="1" applyAlignment="1">
      <alignment horizontal="left" vertical="center" wrapText="1"/>
    </xf>
    <xf numFmtId="0" fontId="62" fillId="0" borderId="11" xfId="0" applyFont="1" applyBorder="1" applyAlignment="1">
      <alignment horizontal="center" vertical="center" wrapText="1"/>
    </xf>
    <xf numFmtId="0" fontId="62" fillId="0" borderId="50" xfId="0" applyFont="1" applyBorder="1" applyAlignment="1">
      <alignment horizontal="center" vertical="center" wrapText="1"/>
    </xf>
    <xf numFmtId="0" fontId="67" fillId="0" borderId="24" xfId="0" applyFont="1" applyBorder="1" applyAlignment="1">
      <alignment horizontal="left" vertical="center" wrapText="1"/>
    </xf>
    <xf numFmtId="0" fontId="67" fillId="3" borderId="24" xfId="0" applyFont="1" applyFill="1" applyBorder="1" applyAlignment="1">
      <alignment horizontal="center" vertical="center" wrapText="1"/>
    </xf>
    <xf numFmtId="0" fontId="67" fillId="0" borderId="50" xfId="0" applyFont="1" applyBorder="1" applyAlignment="1">
      <alignment horizontal="center" vertical="center" wrapText="1"/>
    </xf>
    <xf numFmtId="0" fontId="67" fillId="0" borderId="25" xfId="0" applyFont="1" applyBorder="1" applyAlignment="1">
      <alignment horizontal="center" vertical="center" wrapText="1"/>
    </xf>
    <xf numFmtId="0" fontId="17" fillId="0" borderId="32" xfId="0" applyFont="1" applyBorder="1" applyAlignment="1">
      <alignment horizontal="left" vertical="top" wrapText="1"/>
    </xf>
    <xf numFmtId="0" fontId="67" fillId="0" borderId="56" xfId="0" applyFont="1" applyBorder="1" applyAlignment="1">
      <alignment horizontal="left" vertical="top" wrapText="1"/>
    </xf>
    <xf numFmtId="0" fontId="27" fillId="0" borderId="51" xfId="0" applyFont="1" applyBorder="1" applyAlignment="1">
      <alignment horizontal="left" vertical="center" wrapText="1"/>
    </xf>
    <xf numFmtId="0" fontId="8" fillId="3" borderId="11" xfId="0" applyFont="1" applyFill="1" applyBorder="1" applyAlignment="1">
      <alignment horizontal="center" vertical="center" wrapText="1"/>
    </xf>
    <xf numFmtId="0" fontId="27" fillId="0" borderId="1" xfId="0" applyFont="1" applyBorder="1" applyAlignment="1">
      <alignment horizontal="left" vertical="center" wrapText="1"/>
    </xf>
    <xf numFmtId="0" fontId="27" fillId="0" borderId="12" xfId="0" applyFont="1" applyBorder="1" applyAlignment="1">
      <alignment horizontal="center" vertical="center" wrapText="1"/>
    </xf>
    <xf numFmtId="0" fontId="67" fillId="0" borderId="56" xfId="0" applyFont="1" applyBorder="1" applyAlignment="1">
      <alignment horizontal="left" vertical="top" wrapText="1"/>
    </xf>
    <xf numFmtId="0" fontId="14" fillId="3" borderId="0" xfId="0" applyFont="1" applyFill="1" applyBorder="1" applyAlignment="1">
      <alignment horizontal="left" vertical="top" wrapText="1"/>
    </xf>
    <xf numFmtId="0" fontId="31" fillId="0" borderId="106" xfId="0" applyFont="1" applyBorder="1" applyAlignment="1">
      <alignment horizontal="center" vertical="center" wrapText="1"/>
    </xf>
    <xf numFmtId="0" fontId="67" fillId="0" borderId="1" xfId="0" applyFont="1" applyBorder="1" applyAlignment="1">
      <alignment horizontal="center" vertical="center" wrapText="1"/>
    </xf>
    <xf numFmtId="0" fontId="62" fillId="0" borderId="51" xfId="0" applyFont="1" applyFill="1" applyBorder="1" applyAlignment="1">
      <alignment horizontal="left" vertical="top" wrapText="1"/>
    </xf>
    <xf numFmtId="0" fontId="27" fillId="0" borderId="11" xfId="0" applyFont="1" applyFill="1" applyBorder="1" applyAlignment="1">
      <alignment vertical="top" wrapText="1"/>
    </xf>
    <xf numFmtId="0" fontId="27" fillId="0" borderId="51" xfId="0" applyFont="1" applyFill="1" applyBorder="1" applyAlignment="1">
      <alignment vertical="top" wrapText="1"/>
    </xf>
    <xf numFmtId="0" fontId="27" fillId="0" borderId="12" xfId="0" applyFont="1" applyFill="1" applyBorder="1" applyAlignment="1">
      <alignment vertical="top" wrapText="1"/>
    </xf>
    <xf numFmtId="0" fontId="67" fillId="0" borderId="1" xfId="0" applyFont="1" applyFill="1" applyBorder="1" applyAlignment="1">
      <alignment horizontal="center" vertical="top" wrapText="1"/>
    </xf>
    <xf numFmtId="0" fontId="67" fillId="3" borderId="22" xfId="0" applyFont="1" applyFill="1" applyBorder="1" applyAlignment="1">
      <alignment horizontal="center" vertical="top" wrapText="1"/>
    </xf>
    <xf numFmtId="0" fontId="67" fillId="3" borderId="1" xfId="0" applyFont="1" applyFill="1" applyBorder="1" applyAlignment="1">
      <alignment horizontal="center" vertical="top" wrapText="1"/>
    </xf>
    <xf numFmtId="0" fontId="67" fillId="0" borderId="22" xfId="0" applyFont="1" applyFill="1" applyBorder="1" applyAlignment="1">
      <alignment vertical="top" wrapText="1"/>
    </xf>
    <xf numFmtId="0" fontId="6" fillId="3" borderId="50" xfId="0" applyFont="1" applyFill="1" applyBorder="1" applyAlignment="1">
      <alignment horizontal="center" vertical="center" wrapText="1"/>
    </xf>
    <xf numFmtId="0" fontId="27" fillId="0" borderId="41" xfId="0" applyFont="1" applyFill="1" applyBorder="1" applyAlignment="1">
      <alignment horizontal="left" vertical="top" wrapText="1"/>
    </xf>
    <xf numFmtId="0" fontId="27" fillId="0" borderId="12" xfId="0" applyNumberFormat="1" applyFont="1" applyFill="1" applyBorder="1" applyAlignment="1">
      <alignment horizontal="center" vertical="top" wrapText="1"/>
    </xf>
    <xf numFmtId="0" fontId="27" fillId="0" borderId="12" xfId="0" applyFont="1" applyFill="1" applyBorder="1" applyAlignment="1">
      <alignment horizontal="center" vertical="top" wrapText="1"/>
    </xf>
    <xf numFmtId="0" fontId="27" fillId="0" borderId="1" xfId="0" applyFont="1" applyFill="1" applyBorder="1" applyAlignment="1">
      <alignment horizontal="left" vertical="top" wrapText="1"/>
    </xf>
    <xf numFmtId="0" fontId="27" fillId="0" borderId="1" xfId="0" applyNumberFormat="1" applyFont="1" applyFill="1" applyBorder="1" applyAlignment="1">
      <alignment horizontal="center" vertical="top" wrapText="1"/>
    </xf>
    <xf numFmtId="0" fontId="27" fillId="0" borderId="21" xfId="0" applyFont="1" applyFill="1" applyBorder="1" applyAlignment="1">
      <alignment horizontal="left" vertical="top" wrapText="1"/>
    </xf>
    <xf numFmtId="0" fontId="27" fillId="0" borderId="1" xfId="0" applyFont="1" applyFill="1" applyBorder="1" applyAlignment="1">
      <alignment horizontal="center" vertical="center" wrapText="1"/>
    </xf>
    <xf numFmtId="3" fontId="27" fillId="0" borderId="5" xfId="0" applyNumberFormat="1" applyFont="1" applyFill="1" applyBorder="1" applyAlignment="1">
      <alignment horizontal="center" vertical="center" wrapText="1"/>
    </xf>
    <xf numFmtId="0" fontId="27" fillId="0" borderId="22" xfId="0" applyFont="1" applyFill="1" applyBorder="1" applyAlignment="1">
      <alignment vertical="center" wrapText="1"/>
    </xf>
    <xf numFmtId="0" fontId="62" fillId="0" borderId="22" xfId="0" applyFont="1" applyFill="1" applyBorder="1" applyAlignment="1">
      <alignment vertical="center" wrapText="1"/>
    </xf>
    <xf numFmtId="0" fontId="27" fillId="0" borderId="5" xfId="0" applyFont="1" applyFill="1" applyBorder="1" applyAlignment="1">
      <alignment horizontal="center" vertical="top" wrapText="1"/>
    </xf>
    <xf numFmtId="0" fontId="27" fillId="0" borderId="30" xfId="0" applyFont="1" applyFill="1" applyBorder="1" applyAlignment="1">
      <alignment horizontal="left" vertical="top" wrapText="1"/>
    </xf>
    <xf numFmtId="0" fontId="27" fillId="0" borderId="25" xfId="0" applyFont="1" applyFill="1" applyBorder="1" applyAlignment="1">
      <alignment horizontal="center" vertical="top" wrapText="1"/>
    </xf>
    <xf numFmtId="0" fontId="0" fillId="0" borderId="0" xfId="0" applyAlignment="1">
      <alignment vertical="top"/>
    </xf>
    <xf numFmtId="0" fontId="14" fillId="2" borderId="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27" fillId="0" borderId="1" xfId="0" applyFont="1" applyBorder="1" applyAlignment="1">
      <alignment horizontal="left" vertical="center" wrapText="1"/>
    </xf>
    <xf numFmtId="0" fontId="26" fillId="15" borderId="70" xfId="0" applyFont="1" applyFill="1" applyBorder="1" applyAlignment="1">
      <alignment horizontal="center" vertical="center" wrapText="1"/>
    </xf>
    <xf numFmtId="0" fontId="26" fillId="15" borderId="74" xfId="0" applyFont="1" applyFill="1" applyBorder="1" applyAlignment="1">
      <alignment horizontal="center" vertical="center" wrapText="1"/>
    </xf>
    <xf numFmtId="0" fontId="14" fillId="2" borderId="134" xfId="0" applyFont="1" applyFill="1" applyBorder="1" applyAlignment="1">
      <alignment horizontal="center" vertical="center" wrapText="1"/>
    </xf>
    <xf numFmtId="0" fontId="27" fillId="3" borderId="12" xfId="0" applyFont="1" applyFill="1" applyBorder="1" applyAlignment="1">
      <alignment horizontal="left" vertical="top" wrapText="1"/>
    </xf>
    <xf numFmtId="0" fontId="45" fillId="0" borderId="1" xfId="0" applyFont="1" applyBorder="1" applyAlignment="1">
      <alignment horizontal="center" vertical="center" wrapText="1"/>
    </xf>
    <xf numFmtId="0" fontId="27" fillId="3" borderId="1" xfId="0" applyFont="1" applyFill="1" applyBorder="1" applyAlignment="1">
      <alignment horizontal="left" vertical="top" wrapText="1"/>
    </xf>
    <xf numFmtId="0" fontId="0" fillId="0" borderId="0" xfId="0"/>
    <xf numFmtId="173" fontId="0" fillId="0" borderId="0" xfId="0" applyNumberFormat="1"/>
    <xf numFmtId="0" fontId="26" fillId="2" borderId="0" xfId="0" applyFont="1" applyFill="1" applyAlignment="1">
      <alignment vertical="center" wrapText="1"/>
    </xf>
    <xf numFmtId="0" fontId="0" fillId="0" borderId="153" xfId="0" applyBorder="1"/>
    <xf numFmtId="0" fontId="0" fillId="0" borderId="154" xfId="0" applyBorder="1"/>
    <xf numFmtId="0" fontId="0" fillId="0" borderId="86" xfId="0" applyBorder="1"/>
    <xf numFmtId="0" fontId="0" fillId="0" borderId="46" xfId="0" applyBorder="1"/>
    <xf numFmtId="0" fontId="0" fillId="0" borderId="100" xfId="0" applyBorder="1"/>
    <xf numFmtId="0" fontId="0" fillId="0" borderId="83" xfId="0" applyBorder="1"/>
    <xf numFmtId="173" fontId="0" fillId="0" borderId="80" xfId="0" applyNumberFormat="1" applyBorder="1" applyAlignment="1">
      <alignment vertical="center"/>
    </xf>
    <xf numFmtId="0" fontId="0" fillId="0" borderId="79" xfId="0" applyBorder="1" applyAlignment="1">
      <alignment vertical="center"/>
    </xf>
    <xf numFmtId="0" fontId="0" fillId="0" borderId="80" xfId="0" applyBorder="1" applyAlignment="1">
      <alignment vertical="center"/>
    </xf>
    <xf numFmtId="0" fontId="0" fillId="0" borderId="84" xfId="0" applyBorder="1" applyAlignment="1">
      <alignment vertical="center"/>
    </xf>
    <xf numFmtId="166" fontId="31" fillId="0" borderId="148" xfId="0" applyNumberFormat="1" applyFont="1" applyBorder="1" applyAlignment="1">
      <alignment vertical="center"/>
    </xf>
    <xf numFmtId="0" fontId="56" fillId="9" borderId="84" xfId="0" applyFont="1" applyFill="1" applyBorder="1" applyAlignment="1">
      <alignment horizontal="center" vertical="center"/>
    </xf>
    <xf numFmtId="0" fontId="53" fillId="9" borderId="147" xfId="0" applyFont="1" applyFill="1" applyBorder="1" applyAlignment="1" applyProtection="1">
      <alignment vertical="center" wrapText="1"/>
      <protection locked="0"/>
    </xf>
    <xf numFmtId="0" fontId="0" fillId="0" borderId="147" xfId="0" applyBorder="1" applyAlignment="1">
      <alignment vertical="center"/>
    </xf>
    <xf numFmtId="0" fontId="0" fillId="0" borderId="144" xfId="0" applyBorder="1" applyAlignment="1">
      <alignment vertical="center"/>
    </xf>
    <xf numFmtId="0" fontId="31" fillId="0" borderId="79" xfId="0" applyFont="1" applyBorder="1" applyAlignment="1">
      <alignment vertical="center" wrapText="1"/>
    </xf>
    <xf numFmtId="0" fontId="0" fillId="0" borderId="145" xfId="0" applyBorder="1" applyAlignment="1">
      <alignment vertical="center"/>
    </xf>
    <xf numFmtId="166" fontId="31" fillId="0" borderId="80" xfId="0" applyNumberFormat="1" applyFont="1" applyBorder="1" applyAlignment="1">
      <alignment vertical="center"/>
    </xf>
    <xf numFmtId="0" fontId="56" fillId="9" borderId="104" xfId="0" applyFont="1" applyFill="1" applyBorder="1" applyAlignment="1">
      <alignment horizontal="center" vertical="center"/>
    </xf>
    <xf numFmtId="166" fontId="27" fillId="0" borderId="84" xfId="0" applyNumberFormat="1" applyFont="1" applyBorder="1" applyAlignment="1">
      <alignment vertical="center"/>
    </xf>
    <xf numFmtId="166" fontId="27" fillId="0" borderId="90" xfId="0" applyNumberFormat="1" applyFont="1" applyBorder="1" applyAlignment="1">
      <alignment vertical="center"/>
    </xf>
    <xf numFmtId="166" fontId="31" fillId="9" borderId="104" xfId="0" applyNumberFormat="1" applyFont="1" applyFill="1" applyBorder="1" applyAlignment="1">
      <alignment vertical="center"/>
    </xf>
    <xf numFmtId="0" fontId="0" fillId="0" borderId="153" xfId="0" applyBorder="1" applyAlignment="1">
      <alignment vertical="center"/>
    </xf>
    <xf numFmtId="1" fontId="0" fillId="0" borderId="153" xfId="0" applyNumberFormat="1" applyBorder="1" applyAlignment="1">
      <alignment vertical="center"/>
    </xf>
    <xf numFmtId="0" fontId="31" fillId="9" borderId="104" xfId="0" applyFont="1" applyFill="1" applyBorder="1" applyAlignment="1">
      <alignment vertical="center"/>
    </xf>
    <xf numFmtId="166" fontId="43" fillId="15" borderId="133" xfId="0" applyNumberFormat="1" applyFont="1" applyFill="1" applyBorder="1" applyAlignment="1">
      <alignment vertical="center"/>
    </xf>
    <xf numFmtId="166" fontId="26" fillId="15" borderId="0" xfId="0" applyNumberFormat="1" applyFont="1" applyFill="1" applyAlignment="1">
      <alignment vertical="center"/>
    </xf>
    <xf numFmtId="0" fontId="30" fillId="15" borderId="0" xfId="0" applyFont="1" applyFill="1" applyAlignment="1">
      <alignment horizontal="center" vertical="center"/>
    </xf>
    <xf numFmtId="1" fontId="0" fillId="0" borderId="107" xfId="0" applyNumberFormat="1" applyBorder="1" applyAlignment="1">
      <alignment vertical="center"/>
    </xf>
    <xf numFmtId="0" fontId="42" fillId="0" borderId="89" xfId="0" applyFont="1" applyBorder="1" applyAlignment="1">
      <alignment vertical="center" wrapText="1"/>
    </xf>
    <xf numFmtId="1" fontId="0" fillId="0" borderId="112" xfId="0" applyNumberFormat="1" applyBorder="1" applyAlignment="1">
      <alignment vertical="center"/>
    </xf>
    <xf numFmtId="0" fontId="0" fillId="0" borderId="142" xfId="0" applyBorder="1" applyAlignment="1">
      <alignment vertical="center"/>
    </xf>
    <xf numFmtId="0" fontId="0" fillId="0" borderId="107" xfId="0" applyBorder="1" applyAlignment="1">
      <alignment vertical="center"/>
    </xf>
    <xf numFmtId="169" fontId="0" fillId="0" borderId="80" xfId="0" applyNumberFormat="1" applyBorder="1"/>
    <xf numFmtId="166" fontId="31" fillId="9" borderId="150" xfId="0" applyNumberFormat="1" applyFont="1" applyFill="1" applyBorder="1" applyAlignment="1">
      <alignment vertical="center"/>
    </xf>
    <xf numFmtId="0" fontId="31" fillId="9" borderId="149" xfId="0" applyFont="1" applyFill="1" applyBorder="1" applyAlignment="1">
      <alignment vertical="center"/>
    </xf>
    <xf numFmtId="0" fontId="56" fillId="9" borderId="5" xfId="0" applyFont="1" applyFill="1" applyBorder="1" applyAlignment="1">
      <alignment horizontal="center" vertical="center"/>
    </xf>
    <xf numFmtId="166" fontId="27" fillId="9" borderId="0" xfId="0" applyNumberFormat="1" applyFont="1" applyFill="1" applyAlignment="1">
      <alignment vertical="center"/>
    </xf>
    <xf numFmtId="173" fontId="0" fillId="0" borderId="143" xfId="0" applyNumberFormat="1" applyBorder="1"/>
    <xf numFmtId="173" fontId="0" fillId="0" borderId="90" xfId="0" applyNumberFormat="1" applyBorder="1"/>
    <xf numFmtId="166" fontId="31" fillId="0" borderId="80" xfId="0" applyNumberFormat="1" applyFont="1" applyBorder="1" applyAlignment="1" applyProtection="1">
      <alignment vertical="center"/>
      <protection locked="0"/>
    </xf>
    <xf numFmtId="0" fontId="31" fillId="0" borderId="80" xfId="0" applyFont="1" applyBorder="1" applyAlignment="1" applyProtection="1">
      <alignment vertical="center"/>
      <protection locked="0"/>
    </xf>
    <xf numFmtId="169" fontId="0" fillId="0" borderId="80" xfId="0" applyNumberFormat="1" applyBorder="1" applyAlignment="1">
      <alignment vertical="center"/>
    </xf>
    <xf numFmtId="0" fontId="53" fillId="9" borderId="145" xfId="0" applyFont="1" applyFill="1" applyBorder="1" applyAlignment="1" applyProtection="1">
      <alignment vertical="center" wrapText="1"/>
      <protection locked="0"/>
    </xf>
    <xf numFmtId="0" fontId="0" fillId="3" borderId="107" xfId="0" applyFill="1" applyBorder="1" applyAlignment="1">
      <alignment vertical="center"/>
    </xf>
    <xf numFmtId="0" fontId="27" fillId="0" borderId="107" xfId="0" applyFont="1" applyBorder="1" applyAlignment="1">
      <alignment vertical="center"/>
    </xf>
    <xf numFmtId="173" fontId="0" fillId="0" borderId="81" xfId="0" applyNumberFormat="1" applyBorder="1" applyAlignment="1">
      <alignment vertical="center"/>
    </xf>
    <xf numFmtId="0" fontId="27" fillId="9" borderId="81" xfId="0" applyFont="1" applyFill="1" applyBorder="1" applyAlignment="1">
      <alignment vertical="center"/>
    </xf>
    <xf numFmtId="0" fontId="42" fillId="0" borderId="46" xfId="0" applyFont="1" applyBorder="1" applyAlignment="1">
      <alignment vertical="center" wrapText="1"/>
    </xf>
    <xf numFmtId="0" fontId="42" fillId="0" borderId="146" xfId="0" applyFont="1" applyBorder="1" applyAlignment="1">
      <alignment vertical="center" wrapText="1"/>
    </xf>
    <xf numFmtId="0" fontId="42" fillId="0" borderId="138" xfId="0" applyFont="1" applyBorder="1" applyAlignment="1">
      <alignment vertical="center" wrapText="1"/>
    </xf>
    <xf numFmtId="173" fontId="0" fillId="0" borderId="104" xfId="0" applyNumberFormat="1" applyBorder="1" applyAlignment="1">
      <alignment vertical="center"/>
    </xf>
    <xf numFmtId="0" fontId="0" fillId="3" borderId="112" xfId="0" applyFill="1" applyBorder="1" applyAlignment="1">
      <alignment vertical="center"/>
    </xf>
    <xf numFmtId="169" fontId="0" fillId="0" borderId="86" xfId="0" applyNumberFormat="1" applyBorder="1" applyAlignment="1">
      <alignment horizontal="center" vertical="center"/>
    </xf>
    <xf numFmtId="0" fontId="0" fillId="0" borderId="144" xfId="0" applyBorder="1" applyAlignment="1">
      <alignment horizontal="center" vertical="center"/>
    </xf>
    <xf numFmtId="0" fontId="27" fillId="2" borderId="5" xfId="0" applyFont="1" applyFill="1" applyBorder="1" applyAlignment="1">
      <alignment horizontal="center" vertical="center"/>
    </xf>
    <xf numFmtId="0" fontId="42" fillId="0" borderId="91" xfId="0" applyFont="1" applyBorder="1" applyAlignment="1">
      <alignment vertical="center" wrapText="1"/>
    </xf>
    <xf numFmtId="0" fontId="0" fillId="0" borderId="112" xfId="0" applyBorder="1" applyAlignment="1">
      <alignment vertical="center"/>
    </xf>
    <xf numFmtId="0" fontId="27" fillId="3" borderId="112" xfId="0" applyFont="1" applyFill="1" applyBorder="1" applyAlignment="1">
      <alignment vertical="center"/>
    </xf>
    <xf numFmtId="166" fontId="77" fillId="16" borderId="11" xfId="0" applyNumberFormat="1" applyFont="1" applyFill="1" applyBorder="1" applyAlignment="1">
      <alignment vertical="center"/>
    </xf>
    <xf numFmtId="0" fontId="77" fillId="16" borderId="10" xfId="0" applyFont="1" applyFill="1" applyBorder="1" applyAlignment="1">
      <alignment vertical="center"/>
    </xf>
    <xf numFmtId="173" fontId="0" fillId="0" borderId="46" xfId="0" applyNumberFormat="1" applyBorder="1"/>
    <xf numFmtId="0" fontId="27" fillId="0" borderId="1" xfId="0" applyFont="1" applyBorder="1" applyAlignment="1" applyProtection="1">
      <alignment vertical="center"/>
      <protection locked="0"/>
    </xf>
    <xf numFmtId="0" fontId="27" fillId="0" borderId="86" xfId="0" applyFont="1" applyBorder="1" applyAlignment="1">
      <alignment horizontal="center" vertical="center" wrapText="1"/>
    </xf>
    <xf numFmtId="0" fontId="42" fillId="0" borderId="159" xfId="0" applyFont="1" applyBorder="1" applyAlignment="1">
      <alignment vertical="center" wrapText="1"/>
    </xf>
    <xf numFmtId="173" fontId="0" fillId="0" borderId="92" xfId="0" applyNumberFormat="1" applyBorder="1"/>
    <xf numFmtId="2" fontId="0" fillId="0" borderId="0" xfId="0" applyNumberFormat="1"/>
    <xf numFmtId="166" fontId="75" fillId="17" borderId="160" xfId="0" applyNumberFormat="1" applyFont="1" applyFill="1" applyBorder="1" applyAlignment="1">
      <alignment vertical="center"/>
    </xf>
    <xf numFmtId="0" fontId="0" fillId="3" borderId="79" xfId="0" applyFill="1" applyBorder="1" applyAlignment="1">
      <alignment vertical="center"/>
    </xf>
    <xf numFmtId="166" fontId="27" fillId="9" borderId="152" xfId="0" applyNumberFormat="1" applyFont="1" applyFill="1" applyBorder="1" applyAlignment="1">
      <alignment vertical="center"/>
    </xf>
    <xf numFmtId="0" fontId="0" fillId="0" borderId="84" xfId="0" applyBorder="1"/>
    <xf numFmtId="0" fontId="75" fillId="17" borderId="161" xfId="0" applyFont="1" applyFill="1" applyBorder="1" applyAlignment="1">
      <alignment vertical="center"/>
    </xf>
    <xf numFmtId="0" fontId="75" fillId="17" borderId="162" xfId="0" applyFont="1" applyFill="1" applyBorder="1" applyAlignment="1">
      <alignment vertical="center"/>
    </xf>
    <xf numFmtId="166" fontId="78" fillId="9" borderId="80" xfId="0" applyNumberFormat="1" applyFont="1" applyFill="1" applyBorder="1" applyAlignment="1" applyProtection="1">
      <alignment vertical="center"/>
      <protection locked="0"/>
    </xf>
    <xf numFmtId="0" fontId="78" fillId="9" borderId="80" xfId="0" applyFont="1" applyFill="1" applyBorder="1" applyAlignment="1" applyProtection="1">
      <alignment vertical="center"/>
      <protection locked="0"/>
    </xf>
    <xf numFmtId="0" fontId="78" fillId="0" borderId="84" xfId="0" applyFont="1" applyBorder="1" applyAlignment="1" applyProtection="1">
      <alignment horizontal="center" vertical="center" wrapText="1"/>
      <protection locked="0"/>
    </xf>
    <xf numFmtId="0" fontId="78" fillId="12" borderId="84" xfId="0" applyFont="1" applyFill="1" applyBorder="1" applyAlignment="1" applyProtection="1">
      <alignment horizontal="center" vertical="center" wrapText="1"/>
      <protection locked="0"/>
    </xf>
    <xf numFmtId="0" fontId="0" fillId="0" borderId="0" xfId="0" applyAlignment="1">
      <alignment wrapText="1"/>
    </xf>
    <xf numFmtId="165" fontId="26" fillId="0" borderId="68" xfId="0" applyNumberFormat="1" applyFont="1" applyBorder="1"/>
    <xf numFmtId="165" fontId="26" fillId="0" borderId="60" xfId="0" applyNumberFormat="1" applyFont="1" applyBorder="1"/>
    <xf numFmtId="165" fontId="26" fillId="0" borderId="59" xfId="0" applyNumberFormat="1" applyFont="1" applyBorder="1"/>
    <xf numFmtId="165" fontId="26" fillId="0" borderId="58" xfId="0" applyNumberFormat="1" applyFont="1" applyBorder="1"/>
    <xf numFmtId="2" fontId="0" fillId="0" borderId="39" xfId="0" applyNumberFormat="1" applyBorder="1"/>
    <xf numFmtId="0" fontId="0" fillId="0" borderId="39" xfId="0" applyBorder="1"/>
    <xf numFmtId="49" fontId="26" fillId="0" borderId="61" xfId="0" applyNumberFormat="1" applyFont="1" applyBorder="1" applyAlignment="1">
      <alignment vertical="center"/>
    </xf>
    <xf numFmtId="165" fontId="26" fillId="0" borderId="0" xfId="0" applyNumberFormat="1" applyFont="1"/>
    <xf numFmtId="165" fontId="26" fillId="0" borderId="69" xfId="0" applyNumberFormat="1" applyFont="1" applyBorder="1"/>
    <xf numFmtId="165" fontId="26" fillId="0" borderId="14" xfId="0" applyNumberFormat="1" applyFont="1" applyBorder="1"/>
    <xf numFmtId="1" fontId="0" fillId="0" borderId="0" xfId="0" applyNumberFormat="1"/>
    <xf numFmtId="49" fontId="26" fillId="0" borderId="0" xfId="0" applyNumberFormat="1" applyFont="1" applyAlignment="1">
      <alignment vertical="center"/>
    </xf>
    <xf numFmtId="0" fontId="0" fillId="0" borderId="14" xfId="0" applyBorder="1"/>
    <xf numFmtId="0" fontId="39" fillId="8" borderId="0" xfId="0" applyFont="1" applyFill="1" applyAlignment="1">
      <alignment horizontal="center" vertical="top" wrapText="1"/>
    </xf>
    <xf numFmtId="0" fontId="48" fillId="15" borderId="69" xfId="0" applyFont="1" applyFill="1" applyBorder="1" applyAlignment="1">
      <alignment horizontal="center" vertical="center" wrapText="1"/>
    </xf>
    <xf numFmtId="0" fontId="0" fillId="0" borderId="68" xfId="0" applyBorder="1"/>
    <xf numFmtId="0" fontId="0" fillId="0" borderId="0" xfId="0" applyAlignment="1">
      <alignment horizontal="right"/>
    </xf>
    <xf numFmtId="0" fontId="27" fillId="0" borderId="0" xfId="0" applyFont="1" applyAlignment="1">
      <alignment vertical="center"/>
    </xf>
    <xf numFmtId="0" fontId="45" fillId="0" borderId="0" xfId="0" applyFont="1" applyAlignment="1">
      <alignment vertical="center"/>
    </xf>
    <xf numFmtId="169" fontId="26" fillId="3" borderId="52" xfId="0" applyNumberFormat="1" applyFont="1" applyFill="1" applyBorder="1"/>
    <xf numFmtId="169" fontId="26" fillId="10" borderId="52" xfId="0" applyNumberFormat="1" applyFont="1" applyFill="1" applyBorder="1"/>
    <xf numFmtId="174" fontId="0" fillId="0" borderId="0" xfId="0" applyNumberFormat="1"/>
    <xf numFmtId="179" fontId="0" fillId="0" borderId="0" xfId="0" applyNumberFormat="1"/>
    <xf numFmtId="178" fontId="0" fillId="0" borderId="0" xfId="0" applyNumberFormat="1"/>
    <xf numFmtId="4" fontId="0" fillId="0" borderId="0" xfId="0" applyNumberFormat="1" applyAlignment="1">
      <alignment wrapText="1"/>
    </xf>
    <xf numFmtId="4" fontId="26" fillId="0" borderId="0" xfId="0" applyNumberFormat="1" applyFont="1" applyAlignment="1">
      <alignment horizontal="left" wrapText="1"/>
    </xf>
    <xf numFmtId="4" fontId="38" fillId="0" borderId="0" xfId="0" applyNumberFormat="1" applyFont="1" applyAlignment="1">
      <alignment horizontal="left"/>
    </xf>
    <xf numFmtId="0" fontId="50" fillId="3" borderId="0" xfId="0" applyFont="1" applyFill="1" applyAlignment="1">
      <alignment vertical="center" wrapText="1"/>
    </xf>
    <xf numFmtId="0" fontId="43" fillId="3" borderId="0" xfId="0" applyFont="1" applyFill="1"/>
    <xf numFmtId="4" fontId="27" fillId="0" borderId="48" xfId="0" applyNumberFormat="1" applyFont="1" applyBorder="1" applyAlignment="1">
      <alignment vertical="top" wrapText="1"/>
    </xf>
    <xf numFmtId="0" fontId="31" fillId="0" borderId="163" xfId="0" applyFont="1" applyBorder="1" applyAlignment="1">
      <alignment vertical="center" wrapText="1"/>
    </xf>
    <xf numFmtId="49" fontId="27" fillId="3" borderId="132" xfId="0" applyNumberFormat="1" applyFont="1" applyFill="1" applyBorder="1" applyAlignment="1">
      <alignment vertical="center" wrapText="1"/>
    </xf>
    <xf numFmtId="0" fontId="42" fillId="3" borderId="53" xfId="0" applyFont="1" applyFill="1" applyBorder="1" applyAlignment="1">
      <alignment vertical="top" wrapText="1"/>
    </xf>
    <xf numFmtId="4" fontId="27" fillId="3" borderId="53" xfId="0" applyNumberFormat="1" applyFont="1" applyFill="1" applyBorder="1" applyAlignment="1">
      <alignment vertical="top" wrapText="1"/>
    </xf>
    <xf numFmtId="176" fontId="27" fillId="3" borderId="164" xfId="0" applyNumberFormat="1" applyFont="1" applyFill="1" applyBorder="1" applyAlignment="1">
      <alignment vertical="top" wrapText="1"/>
    </xf>
    <xf numFmtId="4" fontId="27" fillId="3" borderId="24" xfId="0" applyNumberFormat="1" applyFont="1" applyFill="1" applyBorder="1" applyAlignment="1">
      <alignment vertical="top" wrapText="1"/>
    </xf>
    <xf numFmtId="0" fontId="27" fillId="3" borderId="66" xfId="0" applyFont="1" applyFill="1" applyBorder="1" applyAlignment="1">
      <alignment vertical="top" wrapText="1"/>
    </xf>
    <xf numFmtId="49" fontId="27" fillId="0" borderId="66" xfId="0" applyNumberFormat="1" applyFont="1" applyBorder="1" applyAlignment="1">
      <alignment vertical="top" wrapText="1"/>
    </xf>
    <xf numFmtId="0" fontId="27" fillId="3" borderId="66" xfId="0" applyFont="1" applyFill="1" applyBorder="1" applyAlignment="1">
      <alignment horizontal="left" vertical="top" wrapText="1"/>
    </xf>
    <xf numFmtId="49" fontId="27" fillId="3" borderId="40" xfId="0" applyNumberFormat="1" applyFont="1" applyFill="1" applyBorder="1" applyAlignment="1">
      <alignment horizontal="center" vertical="top" wrapText="1"/>
    </xf>
    <xf numFmtId="0" fontId="27" fillId="0" borderId="28" xfId="0" applyFont="1" applyBorder="1" applyAlignment="1">
      <alignment vertical="top" wrapText="1"/>
    </xf>
    <xf numFmtId="4" fontId="27" fillId="0" borderId="49" xfId="0" applyNumberFormat="1" applyFont="1" applyBorder="1" applyAlignment="1">
      <alignment vertical="top" wrapText="1"/>
    </xf>
    <xf numFmtId="177" fontId="27" fillId="0" borderId="105" xfId="0" applyNumberFormat="1" applyFont="1" applyBorder="1" applyAlignment="1">
      <alignment vertical="top" wrapText="1"/>
    </xf>
    <xf numFmtId="4" fontId="27" fillId="0" borderId="56" xfId="0" applyNumberFormat="1" applyFont="1" applyBorder="1" applyAlignment="1">
      <alignment vertical="top" wrapText="1"/>
    </xf>
    <xf numFmtId="0" fontId="27" fillId="0" borderId="19" xfId="0" applyFont="1" applyBorder="1" applyAlignment="1">
      <alignment vertical="top" wrapText="1"/>
    </xf>
    <xf numFmtId="49" fontId="27" fillId="0" borderId="19" xfId="0" applyNumberFormat="1" applyFont="1" applyBorder="1" applyAlignment="1">
      <alignment vertical="top" wrapText="1"/>
    </xf>
    <xf numFmtId="0" fontId="31" fillId="0" borderId="165" xfId="0" applyFont="1" applyBorder="1" applyAlignment="1" applyProtection="1">
      <alignment vertical="center" wrapText="1"/>
      <protection locked="0"/>
    </xf>
    <xf numFmtId="14" fontId="27" fillId="0" borderId="19" xfId="0" applyNumberFormat="1" applyFont="1" applyBorder="1" applyAlignment="1">
      <alignment vertical="top" wrapText="1"/>
    </xf>
    <xf numFmtId="0" fontId="31" fillId="0" borderId="19" xfId="0" applyFont="1" applyBorder="1" applyAlignment="1" applyProtection="1">
      <alignment vertical="center" wrapText="1"/>
      <protection locked="0"/>
    </xf>
    <xf numFmtId="0" fontId="31" fillId="9" borderId="166" xfId="0" applyFont="1" applyFill="1" applyBorder="1" applyAlignment="1" applyProtection="1">
      <alignment vertical="center" wrapText="1"/>
      <protection locked="0"/>
    </xf>
    <xf numFmtId="49" fontId="27" fillId="0" borderId="18" xfId="0" applyNumberFormat="1" applyFont="1" applyBorder="1" applyAlignment="1">
      <alignment horizontal="center" vertical="top" wrapText="1"/>
    </xf>
    <xf numFmtId="0" fontId="27" fillId="0" borderId="44" xfId="0" applyFont="1" applyBorder="1" applyAlignment="1">
      <alignment vertical="top" wrapText="1"/>
    </xf>
    <xf numFmtId="4" fontId="27" fillId="0" borderId="53" xfId="0" applyNumberFormat="1" applyFont="1" applyBorder="1" applyAlignment="1">
      <alignment vertical="top" wrapText="1"/>
    </xf>
    <xf numFmtId="177" fontId="27" fillId="0" borderId="37" xfId="0" applyNumberFormat="1" applyFont="1" applyBorder="1" applyAlignment="1">
      <alignment vertical="top" wrapText="1"/>
    </xf>
    <xf numFmtId="4" fontId="27" fillId="0" borderId="24" xfId="0" applyNumberFormat="1" applyFont="1" applyBorder="1" applyAlignment="1">
      <alignment vertical="top" wrapText="1"/>
    </xf>
    <xf numFmtId="0" fontId="27" fillId="0" borderId="66" xfId="0" applyFont="1" applyBorder="1" applyAlignment="1">
      <alignment vertical="top" wrapText="1"/>
    </xf>
    <xf numFmtId="14" fontId="27" fillId="0" borderId="66" xfId="0" applyNumberFormat="1" applyFont="1" applyBorder="1" applyAlignment="1">
      <alignment vertical="top" wrapText="1"/>
    </xf>
    <xf numFmtId="0" fontId="31" fillId="0" borderId="110" xfId="0" applyFont="1" applyBorder="1" applyAlignment="1" applyProtection="1">
      <alignment vertical="center" wrapText="1"/>
      <protection locked="0"/>
    </xf>
    <xf numFmtId="49" fontId="27" fillId="0" borderId="23" xfId="0" applyNumberFormat="1" applyFont="1" applyBorder="1" applyAlignment="1">
      <alignment horizontal="center" vertical="top" wrapText="1"/>
    </xf>
    <xf numFmtId="4" fontId="27" fillId="0" borderId="52" xfId="0" applyNumberFormat="1" applyFont="1" applyBorder="1" applyAlignment="1">
      <alignment vertical="top" wrapText="1"/>
    </xf>
    <xf numFmtId="170" fontId="27" fillId="0" borderId="105" xfId="0" applyNumberFormat="1" applyFont="1" applyBorder="1" applyAlignment="1">
      <alignment vertical="top" wrapText="1"/>
    </xf>
    <xf numFmtId="4" fontId="27" fillId="0" borderId="19" xfId="0" applyNumberFormat="1" applyFont="1" applyBorder="1" applyAlignment="1">
      <alignment vertical="top" wrapText="1"/>
    </xf>
    <xf numFmtId="0" fontId="31" fillId="0" borderId="166" xfId="0" applyFont="1" applyBorder="1" applyAlignment="1" applyProtection="1">
      <alignment vertical="center" wrapText="1"/>
      <protection locked="0"/>
    </xf>
    <xf numFmtId="0" fontId="42" fillId="3" borderId="109" xfId="0" applyFont="1" applyFill="1" applyBorder="1" applyAlignment="1">
      <alignment vertical="top" wrapText="1"/>
    </xf>
    <xf numFmtId="170" fontId="27" fillId="3" borderId="42" xfId="0" applyNumberFormat="1" applyFont="1" applyFill="1" applyBorder="1" applyAlignment="1">
      <alignment vertical="top" wrapText="1"/>
    </xf>
    <xf numFmtId="4" fontId="27" fillId="3" borderId="12" xfId="0" applyNumberFormat="1" applyFont="1" applyFill="1" applyBorder="1" applyAlignment="1">
      <alignment vertical="top" wrapText="1"/>
    </xf>
    <xf numFmtId="0" fontId="27" fillId="3" borderId="51" xfId="0" applyFont="1" applyFill="1" applyBorder="1" applyAlignment="1">
      <alignment horizontal="left" vertical="top" wrapText="1"/>
    </xf>
    <xf numFmtId="170" fontId="27" fillId="3" borderId="9" xfId="0" applyNumberFormat="1" applyFont="1" applyFill="1" applyBorder="1" applyAlignment="1">
      <alignment vertical="top" wrapText="1"/>
    </xf>
    <xf numFmtId="170" fontId="27" fillId="3" borderId="3" xfId="0" applyNumberFormat="1" applyFont="1" applyFill="1" applyBorder="1" applyAlignment="1">
      <alignment vertical="top" wrapText="1"/>
    </xf>
    <xf numFmtId="0" fontId="27" fillId="3" borderId="10" xfId="0" applyFont="1" applyFill="1" applyBorder="1" applyAlignment="1">
      <alignment horizontal="left" vertical="top" wrapText="1"/>
    </xf>
    <xf numFmtId="0" fontId="42" fillId="3" borderId="54" xfId="0" applyFont="1" applyFill="1" applyBorder="1" applyAlignment="1">
      <alignment vertical="top" wrapText="1"/>
    </xf>
    <xf numFmtId="4" fontId="27" fillId="0" borderId="46" xfId="0" applyNumberFormat="1" applyFont="1" applyBorder="1" applyAlignment="1">
      <alignment vertical="top" wrapText="1"/>
    </xf>
    <xf numFmtId="170" fontId="27" fillId="0" borderId="164" xfId="0" applyNumberFormat="1" applyFont="1" applyBorder="1" applyAlignment="1">
      <alignment vertical="top" wrapText="1"/>
    </xf>
    <xf numFmtId="4" fontId="0" fillId="3" borderId="66" xfId="0" applyNumberFormat="1" applyFill="1" applyBorder="1" applyAlignment="1">
      <alignment vertical="top" wrapText="1"/>
    </xf>
    <xf numFmtId="0" fontId="27" fillId="0" borderId="24" xfId="0" applyFont="1" applyBorder="1" applyAlignment="1">
      <alignment vertical="center" wrapText="1"/>
    </xf>
    <xf numFmtId="0" fontId="27" fillId="0" borderId="23" xfId="0" applyFont="1" applyBorder="1" applyAlignment="1">
      <alignment vertical="center" wrapText="1"/>
    </xf>
    <xf numFmtId="0" fontId="27" fillId="0" borderId="43" xfId="0" applyFont="1" applyBorder="1" applyAlignment="1">
      <alignment horizontal="center" vertical="top" wrapText="1"/>
    </xf>
    <xf numFmtId="0" fontId="27" fillId="0" borderId="30" xfId="0" applyFont="1" applyBorder="1" applyAlignment="1">
      <alignment vertical="top" wrapText="1"/>
    </xf>
    <xf numFmtId="4" fontId="0" fillId="3" borderId="1" xfId="0" applyNumberFormat="1" applyFill="1" applyBorder="1" applyAlignment="1">
      <alignment vertical="top" wrapText="1"/>
    </xf>
    <xf numFmtId="0" fontId="27" fillId="0" borderId="12" xfId="0" applyFont="1" applyBorder="1" applyAlignment="1">
      <alignment vertical="center" wrapText="1"/>
    </xf>
    <xf numFmtId="0" fontId="0" fillId="0" borderId="2" xfId="0" applyBorder="1"/>
    <xf numFmtId="0" fontId="27" fillId="0" borderId="41" xfId="0" applyFont="1" applyBorder="1" applyAlignment="1">
      <alignment vertical="center" wrapText="1"/>
    </xf>
    <xf numFmtId="4" fontId="0" fillId="3" borderId="11" xfId="0" applyNumberFormat="1" applyFill="1" applyBorder="1" applyAlignment="1">
      <alignment vertical="top" wrapText="1"/>
    </xf>
    <xf numFmtId="4" fontId="37" fillId="0" borderId="0" xfId="0" applyNumberFormat="1" applyFont="1"/>
    <xf numFmtId="0" fontId="0" fillId="2" borderId="10" xfId="0" applyFill="1" applyBorder="1"/>
    <xf numFmtId="171" fontId="0" fillId="0" borderId="1" xfId="0" applyNumberFormat="1" applyBorder="1"/>
    <xf numFmtId="0" fontId="0" fillId="0" borderId="3" xfId="0" applyBorder="1"/>
    <xf numFmtId="0" fontId="0" fillId="0" borderId="3" xfId="0" applyBorder="1" applyAlignment="1">
      <alignment wrapText="1"/>
    </xf>
    <xf numFmtId="0" fontId="55" fillId="0" borderId="1" xfId="0" applyFont="1" applyBorder="1" applyAlignment="1">
      <alignment horizontal="center" vertical="center" wrapText="1"/>
    </xf>
    <xf numFmtId="0" fontId="42" fillId="5" borderId="1" xfId="0" applyFont="1" applyFill="1" applyBorder="1" applyAlignment="1">
      <alignment vertical="center" wrapText="1"/>
    </xf>
    <xf numFmtId="0" fontId="42" fillId="3" borderId="1" xfId="0" applyFont="1" applyFill="1" applyBorder="1" applyAlignment="1">
      <alignment vertical="center" wrapText="1"/>
    </xf>
    <xf numFmtId="9" fontId="20" fillId="3" borderId="1" xfId="0" applyNumberFormat="1" applyFont="1" applyFill="1" applyBorder="1" applyAlignment="1">
      <alignment horizontal="center" vertical="center" wrapText="1"/>
    </xf>
    <xf numFmtId="0" fontId="20" fillId="3" borderId="1" xfId="0" applyFont="1" applyFill="1" applyBorder="1" applyAlignment="1">
      <alignment vertical="center" wrapText="1"/>
    </xf>
    <xf numFmtId="0" fontId="20" fillId="5" borderId="1" xfId="0" applyFont="1" applyFill="1" applyBorder="1" applyAlignment="1">
      <alignment horizontal="right" vertical="center" wrapText="1"/>
    </xf>
    <xf numFmtId="0" fontId="42" fillId="5" borderId="1" xfId="0" applyFont="1" applyFill="1" applyBorder="1" applyAlignment="1">
      <alignment horizontal="right" vertical="center" wrapText="1"/>
    </xf>
    <xf numFmtId="0" fontId="70" fillId="5" borderId="1" xfId="0" applyFont="1" applyFill="1" applyBorder="1" applyAlignment="1">
      <alignment vertical="center" wrapText="1"/>
    </xf>
    <xf numFmtId="0" fontId="20" fillId="3" borderId="1" xfId="0" applyFont="1" applyFill="1" applyBorder="1" applyAlignment="1">
      <alignment horizontal="center" vertical="center" wrapText="1"/>
    </xf>
    <xf numFmtId="0" fontId="42" fillId="0" borderId="1" xfId="0" applyFont="1" applyBorder="1" applyAlignment="1">
      <alignment horizontal="left" vertical="top" wrapText="1"/>
    </xf>
    <xf numFmtId="0" fontId="20" fillId="0" borderId="1" xfId="0" applyFont="1" applyFill="1" applyBorder="1" applyAlignment="1">
      <alignment vertical="center" wrapText="1"/>
    </xf>
    <xf numFmtId="0" fontId="34" fillId="3" borderId="1" xfId="0" applyFont="1" applyFill="1" applyBorder="1" applyAlignment="1">
      <alignment vertical="center" wrapText="1"/>
    </xf>
    <xf numFmtId="0" fontId="20" fillId="0" borderId="1" xfId="0" applyFont="1" applyFill="1" applyBorder="1" applyAlignment="1">
      <alignment horizontal="center" vertical="center" wrapText="1"/>
    </xf>
    <xf numFmtId="0" fontId="14" fillId="3" borderId="1" xfId="0" applyFont="1" applyFill="1" applyBorder="1" applyAlignment="1">
      <alignment vertical="center" wrapText="1"/>
    </xf>
    <xf numFmtId="0" fontId="42" fillId="0" borderId="1" xfId="0" applyFont="1" applyFill="1" applyBorder="1" applyAlignment="1">
      <alignment vertical="center" wrapText="1"/>
    </xf>
    <xf numFmtId="0" fontId="70" fillId="0" borderId="1" xfId="0" applyFont="1" applyFill="1" applyBorder="1" applyAlignment="1">
      <alignment vertical="center" wrapText="1"/>
    </xf>
    <xf numFmtId="0" fontId="14" fillId="0" borderId="4" xfId="0" applyFont="1" applyFill="1" applyBorder="1" applyAlignment="1">
      <alignment horizontal="center"/>
    </xf>
    <xf numFmtId="0" fontId="14" fillId="0" borderId="30" xfId="0" applyFont="1" applyFill="1" applyBorder="1" applyAlignment="1">
      <alignment horizontal="center"/>
    </xf>
    <xf numFmtId="0" fontId="27" fillId="2" borderId="1" xfId="0" applyFont="1" applyFill="1" applyBorder="1" applyAlignment="1">
      <alignment horizontal="center" vertical="center" wrapText="1"/>
    </xf>
    <xf numFmtId="0" fontId="31" fillId="0" borderId="79" xfId="0" applyFont="1" applyFill="1" applyBorder="1" applyAlignment="1">
      <alignment vertical="center" wrapText="1"/>
    </xf>
    <xf numFmtId="166" fontId="27" fillId="0" borderId="143" xfId="0" applyNumberFormat="1" applyFont="1" applyFill="1" applyBorder="1" applyAlignment="1">
      <alignment vertical="center"/>
    </xf>
    <xf numFmtId="0" fontId="31" fillId="0" borderId="139" xfId="0" applyFont="1" applyFill="1" applyBorder="1" applyAlignment="1">
      <alignment vertical="center" wrapText="1"/>
    </xf>
    <xf numFmtId="0" fontId="31" fillId="0" borderId="102" xfId="0" applyFont="1" applyFill="1" applyBorder="1" applyAlignment="1">
      <alignment vertical="center" wrapText="1"/>
    </xf>
    <xf numFmtId="0" fontId="31" fillId="0" borderId="78" xfId="0" applyFont="1" applyFill="1" applyBorder="1" applyAlignment="1">
      <alignment vertical="center" wrapText="1"/>
    </xf>
    <xf numFmtId="166" fontId="31" fillId="0" borderId="81" xfId="0" applyNumberFormat="1" applyFont="1" applyFill="1" applyBorder="1" applyAlignment="1">
      <alignment vertical="center"/>
    </xf>
    <xf numFmtId="0" fontId="0" fillId="0" borderId="0" xfId="0" applyAlignment="1">
      <alignment horizontal="center"/>
    </xf>
    <xf numFmtId="0" fontId="22" fillId="0" borderId="0" xfId="0" applyFont="1" applyAlignment="1">
      <alignment horizontal="center"/>
    </xf>
    <xf numFmtId="0" fontId="22" fillId="2" borderId="42" xfId="0" applyFont="1" applyFill="1" applyBorder="1" applyAlignment="1">
      <alignment horizontal="center"/>
    </xf>
    <xf numFmtId="0" fontId="22" fillId="2" borderId="12" xfId="0" applyFont="1" applyFill="1" applyBorder="1" applyAlignment="1">
      <alignment horizontal="center"/>
    </xf>
    <xf numFmtId="0" fontId="22" fillId="2" borderId="22" xfId="0" applyFont="1" applyFill="1" applyBorder="1" applyAlignment="1">
      <alignment horizontal="center"/>
    </xf>
    <xf numFmtId="0" fontId="22" fillId="2" borderId="1" xfId="0" applyFont="1" applyFill="1" applyBorder="1" applyAlignment="1">
      <alignment horizontal="center"/>
    </xf>
    <xf numFmtId="0" fontId="61" fillId="2" borderId="22" xfId="0" applyFont="1" applyFill="1" applyBorder="1" applyAlignment="1">
      <alignment horizontal="center"/>
    </xf>
    <xf numFmtId="0" fontId="14" fillId="2" borderId="20" xfId="0" applyFont="1" applyFill="1" applyBorder="1"/>
    <xf numFmtId="0" fontId="14" fillId="2" borderId="19" xfId="0" applyFont="1" applyFill="1" applyBorder="1"/>
    <xf numFmtId="0" fontId="27" fillId="0" borderId="12" xfId="0" applyFont="1" applyBorder="1" applyAlignment="1">
      <alignment horizontal="center" vertical="center" wrapText="1"/>
    </xf>
    <xf numFmtId="0" fontId="27" fillId="0" borderId="51" xfId="0" applyFont="1" applyBorder="1" applyAlignment="1">
      <alignment horizontal="center" vertical="center" wrapText="1"/>
    </xf>
    <xf numFmtId="0" fontId="0" fillId="0" borderId="132" xfId="0" applyFont="1" applyBorder="1" applyAlignment="1">
      <alignment horizontal="left" vertical="center" wrapText="1"/>
    </xf>
    <xf numFmtId="0" fontId="27" fillId="0" borderId="106" xfId="0" applyFont="1" applyBorder="1" applyAlignment="1">
      <alignment horizontal="center" vertical="center" wrapText="1"/>
    </xf>
    <xf numFmtId="0" fontId="27" fillId="0" borderId="8" xfId="0" applyFont="1" applyBorder="1" applyAlignment="1">
      <alignment horizontal="left" vertical="center" wrapText="1"/>
    </xf>
    <xf numFmtId="0" fontId="27" fillId="0" borderId="5" xfId="0" applyFont="1" applyBorder="1" applyAlignment="1">
      <alignment horizontal="left" vertical="center" wrapText="1"/>
    </xf>
    <xf numFmtId="0" fontId="3" fillId="3" borderId="12" xfId="0" applyFont="1" applyFill="1" applyBorder="1" applyAlignment="1">
      <alignment horizontal="left" vertical="top" wrapText="1"/>
    </xf>
    <xf numFmtId="0" fontId="3" fillId="3" borderId="51" xfId="0" applyFont="1" applyFill="1" applyBorder="1" applyAlignment="1">
      <alignment horizontal="left" vertical="top" wrapText="1"/>
    </xf>
    <xf numFmtId="0" fontId="43" fillId="2" borderId="69" xfId="0" applyFont="1" applyFill="1" applyBorder="1" applyAlignment="1">
      <alignment horizontal="center" wrapText="1"/>
    </xf>
    <xf numFmtId="180" fontId="27" fillId="0" borderId="11" xfId="0" applyNumberFormat="1" applyFont="1" applyBorder="1" applyAlignment="1">
      <alignment vertical="top" wrapText="1"/>
    </xf>
    <xf numFmtId="180" fontId="27" fillId="0" borderId="1" xfId="0" applyNumberFormat="1" applyFont="1" applyBorder="1" applyAlignment="1">
      <alignment vertical="top" wrapText="1"/>
    </xf>
    <xf numFmtId="180" fontId="27" fillId="0" borderId="66" xfId="0" applyNumberFormat="1" applyFont="1" applyBorder="1" applyAlignment="1">
      <alignment vertical="top" wrapText="1"/>
    </xf>
    <xf numFmtId="180" fontId="27" fillId="3" borderId="11" xfId="0" applyNumberFormat="1" applyFont="1" applyFill="1" applyBorder="1" applyAlignment="1">
      <alignment vertical="top" wrapText="1"/>
    </xf>
    <xf numFmtId="180" fontId="27" fillId="3" borderId="1" xfId="0" applyNumberFormat="1" applyFont="1" applyFill="1" applyBorder="1" applyAlignment="1">
      <alignment vertical="top" wrapText="1"/>
    </xf>
    <xf numFmtId="180" fontId="27" fillId="3" borderId="51" xfId="0" applyNumberFormat="1" applyFont="1" applyFill="1" applyBorder="1" applyAlignment="1">
      <alignment vertical="top" wrapText="1"/>
    </xf>
    <xf numFmtId="180" fontId="27" fillId="0" borderId="19" xfId="0" applyNumberFormat="1" applyFont="1" applyBorder="1" applyAlignment="1">
      <alignment vertical="top" wrapText="1"/>
    </xf>
    <xf numFmtId="180" fontId="27" fillId="3" borderId="66" xfId="0" applyNumberFormat="1" applyFont="1" applyFill="1" applyBorder="1" applyAlignment="1">
      <alignment vertical="top" wrapText="1"/>
    </xf>
    <xf numFmtId="180" fontId="27" fillId="0" borderId="51" xfId="0" applyNumberFormat="1" applyFont="1" applyBorder="1" applyAlignment="1">
      <alignment vertical="top" wrapText="1"/>
    </xf>
    <xf numFmtId="180" fontId="27" fillId="3" borderId="11" xfId="0" applyNumberFormat="1" applyFont="1" applyFill="1" applyBorder="1" applyAlignment="1">
      <alignment horizontal="right" vertical="top" wrapText="1"/>
    </xf>
    <xf numFmtId="180" fontId="27" fillId="3" borderId="1" xfId="0" applyNumberFormat="1" applyFont="1" applyFill="1" applyBorder="1" applyAlignment="1">
      <alignment horizontal="right" vertical="top" wrapText="1"/>
    </xf>
    <xf numFmtId="180" fontId="27" fillId="3" borderId="12" xfId="0" applyNumberFormat="1" applyFont="1" applyFill="1" applyBorder="1" applyAlignment="1">
      <alignment vertical="top" wrapText="1"/>
    </xf>
    <xf numFmtId="0" fontId="27" fillId="3" borderId="16" xfId="0" applyFont="1" applyFill="1" applyBorder="1" applyAlignment="1">
      <alignment vertical="top" wrapText="1"/>
    </xf>
    <xf numFmtId="0" fontId="0" fillId="0" borderId="0" xfId="0" applyAlignment="1">
      <alignment vertical="top"/>
    </xf>
    <xf numFmtId="0" fontId="14" fillId="4" borderId="1" xfId="0" applyFont="1" applyFill="1" applyBorder="1" applyAlignment="1">
      <alignment horizontal="center" vertical="center" wrapText="1"/>
    </xf>
    <xf numFmtId="0" fontId="20" fillId="5" borderId="1" xfId="0" applyFont="1" applyFill="1" applyBorder="1" applyAlignment="1">
      <alignment vertical="center" wrapText="1"/>
    </xf>
    <xf numFmtId="0" fontId="20" fillId="0" borderId="1" xfId="0" applyFont="1" applyBorder="1" applyAlignment="1">
      <alignment horizontal="left" vertical="center" wrapText="1"/>
    </xf>
    <xf numFmtId="0" fontId="27" fillId="0" borderId="51" xfId="0" applyFont="1" applyBorder="1" applyAlignment="1">
      <alignment horizontal="left" vertical="top" wrapText="1"/>
    </xf>
    <xf numFmtId="0" fontId="27" fillId="0" borderId="12"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19" xfId="0" applyFont="1" applyBorder="1" applyAlignment="1">
      <alignment horizontal="center" vertical="center"/>
    </xf>
    <xf numFmtId="0" fontId="27" fillId="0" borderId="1" xfId="0" applyFont="1" applyBorder="1" applyAlignment="1">
      <alignment horizontal="center" vertical="center"/>
    </xf>
    <xf numFmtId="0" fontId="27" fillId="0" borderId="11" xfId="0" applyFont="1" applyBorder="1" applyAlignment="1">
      <alignment horizontal="left" vertical="center" wrapText="1"/>
    </xf>
    <xf numFmtId="0" fontId="85" fillId="2" borderId="66" xfId="0" applyFont="1" applyFill="1" applyBorder="1" applyAlignment="1">
      <alignment horizontal="left" vertical="center" wrapText="1"/>
    </xf>
    <xf numFmtId="0" fontId="85" fillId="2" borderId="158" xfId="0" applyFont="1" applyFill="1" applyBorder="1" applyAlignment="1">
      <alignment horizontal="left" vertical="center" wrapText="1"/>
    </xf>
    <xf numFmtId="0" fontId="85" fillId="2" borderId="11" xfId="0" applyFont="1" applyFill="1" applyBorder="1" applyAlignment="1">
      <alignment horizontal="left" vertical="center" wrapText="1"/>
    </xf>
    <xf numFmtId="0" fontId="87" fillId="2" borderId="1" xfId="0" applyFont="1" applyFill="1" applyBorder="1" applyAlignment="1">
      <alignment vertical="center" wrapText="1"/>
    </xf>
    <xf numFmtId="0" fontId="70" fillId="0" borderId="1" xfId="0" applyFont="1" applyFill="1" applyBorder="1" applyAlignment="1">
      <alignment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xf numFmtId="0" fontId="0" fillId="0" borderId="0" xfId="0" applyAlignment="1">
      <alignment horizontal="left" wrapText="1"/>
    </xf>
    <xf numFmtId="0" fontId="14" fillId="2" borderId="13" xfId="0" applyFont="1" applyFill="1" applyBorder="1" applyAlignment="1">
      <alignment horizontal="center" vertical="top" wrapText="1"/>
    </xf>
    <xf numFmtId="0" fontId="14" fillId="2" borderId="14" xfId="0" applyFont="1" applyFill="1" applyBorder="1" applyAlignment="1">
      <alignment horizontal="center" vertical="top"/>
    </xf>
    <xf numFmtId="0" fontId="14" fillId="2" borderId="15" xfId="0" applyFont="1" applyFill="1" applyBorder="1" applyAlignment="1">
      <alignment horizontal="center" vertical="top"/>
    </xf>
    <xf numFmtId="0" fontId="13" fillId="0" borderId="0" xfId="0" applyFont="1" applyAlignment="1">
      <alignment horizontal="center"/>
    </xf>
    <xf numFmtId="0" fontId="0" fillId="0" borderId="0" xfId="0" applyFill="1" applyAlignment="1">
      <alignment horizontal="left" vertical="top" wrapText="1"/>
    </xf>
    <xf numFmtId="0" fontId="0" fillId="0" borderId="0" xfId="0" applyFont="1" applyFill="1" applyAlignment="1">
      <alignment horizontal="left" vertical="top"/>
    </xf>
    <xf numFmtId="0" fontId="55" fillId="3" borderId="1" xfId="0" applyFont="1" applyFill="1" applyBorder="1" applyAlignment="1">
      <alignment horizontal="center" vertical="top" wrapText="1"/>
    </xf>
    <xf numFmtId="0" fontId="54" fillId="0" borderId="1" xfId="3" applyBorder="1" applyAlignment="1">
      <alignment horizontal="center" vertical="top" wrapText="1"/>
    </xf>
    <xf numFmtId="0" fontId="16" fillId="0" borderId="1" xfId="0" applyFont="1" applyBorder="1" applyAlignment="1">
      <alignment horizontal="center" vertical="top"/>
    </xf>
    <xf numFmtId="0" fontId="0" fillId="2" borderId="1" xfId="0" applyFill="1" applyBorder="1" applyAlignment="1">
      <alignment horizontal="left" vertical="top" wrapText="1"/>
    </xf>
    <xf numFmtId="0" fontId="0" fillId="2" borderId="1" xfId="0" applyFill="1" applyBorder="1" applyAlignment="1">
      <alignment horizontal="left" vertical="top"/>
    </xf>
    <xf numFmtId="0" fontId="27" fillId="2" borderId="1" xfId="0" applyFont="1" applyFill="1" applyBorder="1" applyAlignment="1">
      <alignment horizontal="left"/>
    </xf>
    <xf numFmtId="0" fontId="27" fillId="2" borderId="1" xfId="0" applyFont="1" applyFill="1" applyBorder="1" applyAlignment="1">
      <alignment horizontal="left" vertical="top"/>
    </xf>
    <xf numFmtId="0" fontId="55" fillId="0" borderId="1" xfId="0" applyFont="1" applyBorder="1" applyAlignment="1">
      <alignment horizontal="center" wrapText="1"/>
    </xf>
    <xf numFmtId="0" fontId="14" fillId="0" borderId="0" xfId="0" applyFont="1" applyAlignment="1">
      <alignment horizontal="center" vertical="center"/>
    </xf>
    <xf numFmtId="0" fontId="55" fillId="0" borderId="1" xfId="0" applyFont="1" applyBorder="1" applyAlignment="1">
      <alignment horizontal="center"/>
    </xf>
    <xf numFmtId="0" fontId="27" fillId="2" borderId="1" xfId="0" applyFont="1" applyFill="1" applyBorder="1" applyAlignment="1">
      <alignment horizontal="left" vertical="top" wrapText="1"/>
    </xf>
    <xf numFmtId="0" fontId="14" fillId="2" borderId="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14" fillId="2" borderId="8" xfId="0" applyFont="1" applyFill="1" applyBorder="1" applyAlignment="1">
      <alignment horizontal="center" vertical="center"/>
    </xf>
    <xf numFmtId="0" fontId="14" fillId="2" borderId="132"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61" xfId="0" applyFont="1" applyFill="1" applyBorder="1" applyAlignment="1">
      <alignment horizontal="center" vertical="center"/>
    </xf>
    <xf numFmtId="0" fontId="14" fillId="2" borderId="56" xfId="0" applyFont="1" applyFill="1" applyBorder="1" applyAlignment="1">
      <alignment horizontal="center" vertical="center"/>
    </xf>
    <xf numFmtId="0" fontId="14" fillId="2" borderId="57" xfId="0" applyFont="1" applyFill="1" applyBorder="1" applyAlignment="1">
      <alignment horizontal="center" vertical="center"/>
    </xf>
    <xf numFmtId="0" fontId="67" fillId="3" borderId="40" xfId="0" applyFont="1" applyFill="1" applyBorder="1" applyAlignment="1">
      <alignment horizontal="left" vertical="top" wrapText="1"/>
    </xf>
    <xf numFmtId="0" fontId="44" fillId="3" borderId="16" xfId="0" applyFont="1" applyFill="1" applyBorder="1" applyAlignment="1">
      <alignment horizontal="left" vertical="top"/>
    </xf>
    <xf numFmtId="0" fontId="44" fillId="3" borderId="44" xfId="0" applyFont="1" applyFill="1" applyBorder="1" applyAlignment="1">
      <alignment horizontal="left" vertical="top"/>
    </xf>
    <xf numFmtId="0" fontId="85" fillId="2" borderId="40" xfId="0" applyFont="1" applyFill="1" applyBorder="1" applyAlignment="1">
      <alignment horizontal="left" vertical="center"/>
    </xf>
    <xf numFmtId="0" fontId="85" fillId="2" borderId="16" xfId="0" applyFont="1" applyFill="1" applyBorder="1" applyAlignment="1">
      <alignment horizontal="left" vertical="center"/>
    </xf>
    <xf numFmtId="0" fontId="85" fillId="2" borderId="44" xfId="0" applyFont="1" applyFill="1" applyBorder="1" applyAlignment="1">
      <alignment horizontal="left" vertical="center"/>
    </xf>
    <xf numFmtId="0" fontId="72" fillId="2" borderId="51" xfId="0" applyFont="1" applyFill="1" applyBorder="1" applyAlignment="1">
      <alignment horizontal="left" vertical="center" wrapText="1"/>
    </xf>
    <xf numFmtId="0" fontId="72" fillId="2" borderId="51" xfId="0" applyFont="1" applyFill="1" applyBorder="1" applyAlignment="1">
      <alignment horizontal="left" vertical="center"/>
    </xf>
    <xf numFmtId="0" fontId="72" fillId="2" borderId="11" xfId="0" applyFont="1" applyFill="1" applyBorder="1" applyAlignment="1">
      <alignment horizontal="left" vertical="center"/>
    </xf>
    <xf numFmtId="0" fontId="4" fillId="0" borderId="1" xfId="0" applyFont="1" applyFill="1" applyBorder="1" applyAlignment="1">
      <alignment horizontal="left" wrapText="1"/>
    </xf>
    <xf numFmtId="0" fontId="5" fillId="0" borderId="1" xfId="0" applyFont="1" applyFill="1" applyBorder="1" applyAlignment="1">
      <alignment horizontal="left" wrapText="1"/>
    </xf>
    <xf numFmtId="0" fontId="32" fillId="0" borderId="56" xfId="0" applyFont="1" applyBorder="1" applyAlignment="1">
      <alignment horizontal="left" vertical="top" wrapText="1"/>
    </xf>
    <xf numFmtId="0" fontId="32" fillId="0" borderId="51" xfId="0" applyFont="1" applyBorder="1" applyAlignment="1">
      <alignment horizontal="left" vertical="top" wrapText="1"/>
    </xf>
    <xf numFmtId="0" fontId="32" fillId="0" borderId="66" xfId="0" applyFont="1" applyBorder="1" applyAlignment="1">
      <alignment horizontal="left" vertical="top" wrapText="1"/>
    </xf>
    <xf numFmtId="0" fontId="67" fillId="0" borderId="56" xfId="0" applyFont="1" applyBorder="1" applyAlignment="1">
      <alignment horizontal="left" vertical="top" wrapText="1"/>
    </xf>
    <xf numFmtId="0" fontId="67" fillId="0" borderId="51" xfId="0" applyFont="1" applyBorder="1" applyAlignment="1">
      <alignment horizontal="left" vertical="top" wrapText="1"/>
    </xf>
    <xf numFmtId="0" fontId="67" fillId="0" borderId="66" xfId="0" applyFont="1" applyBorder="1" applyAlignment="1">
      <alignment horizontal="left" vertical="top" wrapText="1"/>
    </xf>
    <xf numFmtId="0" fontId="32" fillId="0" borderId="98" xfId="0" applyFont="1" applyBorder="1" applyAlignment="1">
      <alignment horizontal="left" vertical="top" wrapText="1"/>
    </xf>
    <xf numFmtId="0" fontId="17" fillId="0" borderId="98" xfId="0" applyFont="1" applyBorder="1" applyAlignment="1">
      <alignment horizontal="left" vertical="top" wrapText="1"/>
    </xf>
    <xf numFmtId="0" fontId="17" fillId="0" borderId="99" xfId="0" applyFont="1" applyBorder="1" applyAlignment="1">
      <alignment horizontal="left" vertical="top" wrapText="1"/>
    </xf>
    <xf numFmtId="0" fontId="27" fillId="0" borderId="51" xfId="0" applyFont="1" applyBorder="1" applyAlignment="1">
      <alignment horizontal="left" vertical="center" wrapText="1"/>
    </xf>
    <xf numFmtId="0" fontId="27" fillId="0" borderId="66" xfId="0" applyFont="1" applyBorder="1" applyAlignment="1">
      <alignment horizontal="left" vertical="center" wrapText="1"/>
    </xf>
    <xf numFmtId="0" fontId="72" fillId="2" borderId="7" xfId="0" applyFont="1" applyFill="1" applyBorder="1" applyAlignment="1">
      <alignment horizontal="left" vertical="center" wrapText="1"/>
    </xf>
    <xf numFmtId="0" fontId="72" fillId="2" borderId="2" xfId="0" applyFont="1" applyFill="1" applyBorder="1" applyAlignment="1">
      <alignment horizontal="left" vertical="center" wrapText="1"/>
    </xf>
    <xf numFmtId="0" fontId="72" fillId="2" borderId="8" xfId="0" applyFont="1" applyFill="1" applyBorder="1" applyAlignment="1">
      <alignment horizontal="left" vertical="center" wrapText="1"/>
    </xf>
    <xf numFmtId="0" fontId="72" fillId="2" borderId="9" xfId="0" applyFont="1" applyFill="1" applyBorder="1" applyAlignment="1">
      <alignment horizontal="left" vertical="center"/>
    </xf>
    <xf numFmtId="0" fontId="72" fillId="2" borderId="17" xfId="0" applyFont="1" applyFill="1" applyBorder="1" applyAlignment="1">
      <alignment horizontal="left" vertical="center"/>
    </xf>
    <xf numFmtId="0" fontId="72" fillId="2" borderId="10" xfId="0" applyFont="1" applyFill="1" applyBorder="1" applyAlignment="1">
      <alignment horizontal="left" vertical="center"/>
    </xf>
    <xf numFmtId="0" fontId="14" fillId="2" borderId="26" xfId="0" applyFont="1" applyFill="1" applyBorder="1" applyAlignment="1">
      <alignment horizontal="center" vertical="center"/>
    </xf>
    <xf numFmtId="0" fontId="14" fillId="2" borderId="27" xfId="0" applyFont="1" applyFill="1" applyBorder="1" applyAlignment="1">
      <alignment horizontal="center" vertical="center"/>
    </xf>
    <xf numFmtId="0" fontId="14" fillId="2" borderId="28" xfId="0" applyFont="1" applyFill="1" applyBorder="1" applyAlignment="1">
      <alignment horizontal="center" vertical="center"/>
    </xf>
    <xf numFmtId="0" fontId="2" fillId="0" borderId="34" xfId="0" applyFont="1" applyFill="1" applyBorder="1" applyAlignment="1">
      <alignment horizontal="left" vertical="top" wrapText="1"/>
    </xf>
    <xf numFmtId="0" fontId="0" fillId="0" borderId="35" xfId="0" applyFont="1" applyFill="1" applyBorder="1" applyAlignment="1">
      <alignment horizontal="left" vertical="top" wrapText="1"/>
    </xf>
    <xf numFmtId="0" fontId="0" fillId="0" borderId="38" xfId="0" applyFont="1" applyFill="1" applyBorder="1" applyAlignment="1">
      <alignment horizontal="left" vertical="top" wrapText="1"/>
    </xf>
    <xf numFmtId="0" fontId="14" fillId="2" borderId="12" xfId="0" applyFont="1" applyFill="1" applyBorder="1" applyAlignment="1">
      <alignment horizontal="center" vertical="center" wrapText="1"/>
    </xf>
    <xf numFmtId="0" fontId="14" fillId="2" borderId="51"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27" fillId="0" borderId="56" xfId="0" applyFont="1" applyBorder="1" applyAlignment="1">
      <alignment horizontal="left" vertical="center" wrapText="1"/>
    </xf>
    <xf numFmtId="0" fontId="0" fillId="0" borderId="51" xfId="0" applyBorder="1" applyAlignment="1">
      <alignment horizontal="left" vertical="center" wrapText="1"/>
    </xf>
    <xf numFmtId="0" fontId="0" fillId="0" borderId="66" xfId="0" applyBorder="1" applyAlignment="1">
      <alignment horizontal="left" vertical="center" wrapText="1"/>
    </xf>
    <xf numFmtId="0" fontId="7" fillId="0" borderId="56" xfId="0" applyFont="1" applyBorder="1" applyAlignment="1">
      <alignment horizontal="left" vertical="center" wrapText="1"/>
    </xf>
    <xf numFmtId="0" fontId="32" fillId="0" borderId="4" xfId="0" applyFont="1" applyFill="1" applyBorder="1" applyAlignment="1">
      <alignment horizontal="left" wrapText="1"/>
    </xf>
    <xf numFmtId="0" fontId="32" fillId="0" borderId="4" xfId="0" applyFont="1" applyFill="1" applyBorder="1" applyAlignment="1">
      <alignment horizontal="left" vertical="top" wrapText="1"/>
    </xf>
    <xf numFmtId="0" fontId="32" fillId="0" borderId="4" xfId="0" applyFont="1" applyFill="1" applyBorder="1" applyAlignment="1">
      <alignment vertical="top" wrapText="1"/>
    </xf>
    <xf numFmtId="0" fontId="32" fillId="0" borderId="30" xfId="0" applyFont="1" applyFill="1" applyBorder="1" applyAlignment="1">
      <alignment vertical="top" wrapText="1"/>
    </xf>
    <xf numFmtId="0" fontId="17" fillId="0" borderId="47" xfId="0" applyFont="1" applyBorder="1" applyAlignment="1">
      <alignment horizontal="left" vertical="top" wrapText="1"/>
    </xf>
    <xf numFmtId="0" fontId="17" fillId="0" borderId="32" xfId="0" applyFont="1" applyBorder="1" applyAlignment="1">
      <alignment horizontal="left" vertical="top" wrapText="1"/>
    </xf>
    <xf numFmtId="0" fontId="67" fillId="0" borderId="1" xfId="0" applyFont="1" applyFill="1" applyBorder="1" applyAlignment="1">
      <alignment horizontal="left" vertical="top" wrapText="1"/>
    </xf>
    <xf numFmtId="0" fontId="0" fillId="0" borderId="1" xfId="0" applyBorder="1" applyAlignment="1">
      <alignment horizontal="left" vertical="top" wrapText="1"/>
    </xf>
    <xf numFmtId="0" fontId="67" fillId="3" borderId="1" xfId="0" applyFont="1" applyFill="1" applyBorder="1" applyAlignment="1">
      <alignment horizontal="left" vertical="top" wrapText="1"/>
    </xf>
    <xf numFmtId="0" fontId="9" fillId="0" borderId="57" xfId="0" applyFont="1" applyBorder="1" applyAlignment="1">
      <alignment horizontal="center" vertical="center" wrapText="1"/>
    </xf>
    <xf numFmtId="0" fontId="0" fillId="0" borderId="106" xfId="0" applyBorder="1" applyAlignment="1">
      <alignment horizontal="center" vertical="center" wrapText="1"/>
    </xf>
    <xf numFmtId="0" fontId="0" fillId="0" borderId="158" xfId="0" applyBorder="1" applyAlignment="1">
      <alignment horizontal="center" vertical="center" wrapText="1"/>
    </xf>
    <xf numFmtId="0" fontId="27" fillId="0" borderId="51" xfId="0" applyFont="1" applyBorder="1" applyAlignment="1">
      <alignment horizontal="left" vertical="top" wrapText="1"/>
    </xf>
    <xf numFmtId="0" fontId="35" fillId="3" borderId="43" xfId="0" applyFont="1" applyFill="1" applyBorder="1" applyAlignment="1">
      <alignment horizontal="center" vertical="top" wrapText="1"/>
    </xf>
    <xf numFmtId="0" fontId="35" fillId="3" borderId="5" xfId="0" applyFont="1" applyFill="1" applyBorder="1" applyAlignment="1">
      <alignment horizontal="center" vertical="top" wrapText="1"/>
    </xf>
    <xf numFmtId="0" fontId="35" fillId="3" borderId="1" xfId="0" applyFont="1" applyFill="1" applyBorder="1" applyAlignment="1">
      <alignment horizontal="center" vertical="top" wrapText="1"/>
    </xf>
    <xf numFmtId="0" fontId="14" fillId="2" borderId="47" xfId="0" applyFont="1" applyFill="1" applyBorder="1" applyAlignment="1">
      <alignment horizontal="center" vertical="center" wrapText="1"/>
    </xf>
    <xf numFmtId="0" fontId="14" fillId="2" borderId="63" xfId="0" applyFont="1" applyFill="1" applyBorder="1" applyAlignment="1">
      <alignment horizontal="center" vertical="center" wrapText="1"/>
    </xf>
    <xf numFmtId="0" fontId="6" fillId="0" borderId="43" xfId="0" applyFont="1" applyFill="1" applyBorder="1" applyAlignment="1">
      <alignment horizontal="left" vertical="top" wrapText="1"/>
    </xf>
    <xf numFmtId="0" fontId="9" fillId="0" borderId="5" xfId="0" applyFont="1" applyFill="1" applyBorder="1" applyAlignment="1">
      <alignment horizontal="left" vertical="top" wrapText="1"/>
    </xf>
    <xf numFmtId="0" fontId="0" fillId="0" borderId="3"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67" fillId="0" borderId="43" xfId="0" applyFont="1" applyFill="1" applyBorder="1" applyAlignment="1">
      <alignment horizontal="left" vertical="top" wrapText="1"/>
    </xf>
    <xf numFmtId="0" fontId="67" fillId="0" borderId="5" xfId="0" applyFont="1" applyFill="1" applyBorder="1" applyAlignment="1">
      <alignment horizontal="left" vertical="top" wrapText="1"/>
    </xf>
    <xf numFmtId="0" fontId="67" fillId="3" borderId="3" xfId="0" applyFont="1" applyFill="1" applyBorder="1" applyAlignment="1">
      <alignment horizontal="left" vertical="top" wrapText="1"/>
    </xf>
    <xf numFmtId="0" fontId="67" fillId="3" borderId="5" xfId="0" applyFont="1" applyFill="1" applyBorder="1" applyAlignment="1">
      <alignment horizontal="left" vertical="top" wrapText="1"/>
    </xf>
    <xf numFmtId="0" fontId="67" fillId="0" borderId="34" xfId="0" applyFont="1" applyFill="1" applyBorder="1" applyAlignment="1">
      <alignment horizontal="left" vertical="top" wrapText="1"/>
    </xf>
    <xf numFmtId="0" fontId="40" fillId="0" borderId="35" xfId="0" applyFont="1" applyFill="1" applyBorder="1" applyAlignment="1">
      <alignment horizontal="left" vertical="top" wrapText="1"/>
    </xf>
    <xf numFmtId="0" fontId="40" fillId="0" borderId="38" xfId="0" applyFont="1" applyFill="1" applyBorder="1" applyAlignment="1">
      <alignment horizontal="left" vertical="top" wrapText="1"/>
    </xf>
    <xf numFmtId="0" fontId="72" fillId="2" borderId="33" xfId="0" applyFont="1" applyFill="1" applyBorder="1" applyAlignment="1">
      <alignment horizontal="left" vertical="center" wrapText="1"/>
    </xf>
    <xf numFmtId="0" fontId="72" fillId="2" borderId="10" xfId="0" applyFont="1" applyFill="1" applyBorder="1" applyAlignment="1">
      <alignment horizontal="left" vertical="center" wrapText="1"/>
    </xf>
    <xf numFmtId="0" fontId="72" fillId="2" borderId="9" xfId="0" applyFont="1" applyFill="1" applyBorder="1" applyAlignment="1">
      <alignment horizontal="left" vertical="center" wrapText="1"/>
    </xf>
    <xf numFmtId="0" fontId="14" fillId="2" borderId="41"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99" xfId="0" applyFont="1" applyFill="1" applyBorder="1" applyAlignment="1">
      <alignment horizontal="center" vertical="center"/>
    </xf>
    <xf numFmtId="0" fontId="0" fillId="0" borderId="3" xfId="0" applyFont="1" applyFill="1" applyBorder="1" applyAlignment="1">
      <alignment horizontal="left" vertical="top" wrapText="1"/>
    </xf>
    <xf numFmtId="0" fontId="0" fillId="0" borderId="5" xfId="0" applyFont="1" applyFill="1" applyBorder="1" applyAlignment="1">
      <alignment horizontal="left" vertical="top" wrapText="1"/>
    </xf>
    <xf numFmtId="0" fontId="27" fillId="0" borderId="3" xfId="0" applyFont="1" applyFill="1" applyBorder="1" applyAlignment="1">
      <alignment vertical="top" wrapText="1"/>
    </xf>
    <xf numFmtId="0" fontId="27" fillId="0" borderId="4" xfId="0" applyFont="1" applyFill="1" applyBorder="1" applyAlignment="1">
      <alignment vertical="top" wrapText="1"/>
    </xf>
    <xf numFmtId="0" fontId="27" fillId="0" borderId="30" xfId="0" applyFont="1" applyFill="1" applyBorder="1" applyAlignment="1">
      <alignment vertical="top" wrapText="1"/>
    </xf>
    <xf numFmtId="0" fontId="10" fillId="0" borderId="5" xfId="0" applyFont="1" applyFill="1" applyBorder="1" applyAlignment="1">
      <alignment horizontal="left" vertical="top" wrapText="1"/>
    </xf>
    <xf numFmtId="0" fontId="6" fillId="3" borderId="3" xfId="0" applyFont="1" applyFill="1" applyBorder="1" applyAlignment="1">
      <alignment horizontal="left" vertical="center" wrapText="1"/>
    </xf>
    <xf numFmtId="0" fontId="14" fillId="3" borderId="5" xfId="0" applyFont="1" applyFill="1" applyBorder="1" applyAlignment="1">
      <alignment horizontal="left" vertical="center" wrapText="1"/>
    </xf>
    <xf numFmtId="0" fontId="26" fillId="0" borderId="34" xfId="0" applyFont="1" applyFill="1" applyBorder="1" applyAlignment="1">
      <alignment horizontal="left" vertical="top" wrapText="1"/>
    </xf>
    <xf numFmtId="0" fontId="26" fillId="0" borderId="35" xfId="0" applyFont="1" applyFill="1" applyBorder="1" applyAlignment="1">
      <alignment horizontal="left" vertical="top" wrapText="1"/>
    </xf>
    <xf numFmtId="0" fontId="26" fillId="0" borderId="38" xfId="0" applyFont="1" applyFill="1" applyBorder="1" applyAlignment="1">
      <alignment horizontal="left" vertical="top" wrapText="1"/>
    </xf>
    <xf numFmtId="0" fontId="26" fillId="0" borderId="0" xfId="0" applyFont="1" applyAlignment="1">
      <alignment horizontal="center" vertical="center" wrapText="1"/>
    </xf>
    <xf numFmtId="0" fontId="26" fillId="0" borderId="0" xfId="0" applyFont="1" applyAlignment="1">
      <alignment horizontal="center" vertical="center"/>
    </xf>
    <xf numFmtId="0" fontId="15" fillId="0" borderId="0" xfId="0" applyFont="1" applyAlignment="1">
      <alignment horizontal="left" vertical="top"/>
    </xf>
    <xf numFmtId="0" fontId="15" fillId="0" borderId="0" xfId="0" applyFont="1" applyBorder="1" applyAlignment="1">
      <alignment horizontal="left"/>
    </xf>
    <xf numFmtId="0" fontId="26" fillId="2" borderId="41" xfId="0" applyFont="1" applyFill="1" applyBorder="1" applyAlignment="1">
      <alignment horizontal="center" vertical="center"/>
    </xf>
    <xf numFmtId="0" fontId="26" fillId="2" borderId="98" xfId="0" applyFont="1" applyFill="1" applyBorder="1" applyAlignment="1">
      <alignment horizontal="center" vertical="center"/>
    </xf>
    <xf numFmtId="0" fontId="60" fillId="2" borderId="98" xfId="0" applyFont="1" applyFill="1" applyBorder="1" applyAlignment="1">
      <alignment horizontal="center" vertical="center"/>
    </xf>
    <xf numFmtId="0" fontId="59" fillId="0" borderId="61" xfId="0" applyFont="1" applyBorder="1" applyAlignment="1">
      <alignment horizontal="left" vertical="top" wrapText="1"/>
    </xf>
    <xf numFmtId="0" fontId="59" fillId="0" borderId="98" xfId="0" applyFont="1" applyBorder="1" applyAlignment="1">
      <alignment horizontal="left" vertical="top" wrapText="1"/>
    </xf>
    <xf numFmtId="0" fontId="27" fillId="0" borderId="51" xfId="0" applyFont="1" applyBorder="1" applyAlignment="1">
      <alignment horizontal="left" vertical="top"/>
    </xf>
    <xf numFmtId="0" fontId="14" fillId="2" borderId="3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64" xfId="0" applyFont="1" applyFill="1" applyBorder="1" applyAlignment="1">
      <alignment horizontal="center" vertical="center"/>
    </xf>
    <xf numFmtId="0" fontId="3" fillId="3" borderId="34" xfId="0" applyFont="1" applyFill="1" applyBorder="1" applyAlignment="1">
      <alignment horizontal="left" vertical="top" wrapText="1"/>
    </xf>
    <xf numFmtId="0" fontId="11" fillId="3" borderId="35" xfId="0" applyFont="1" applyFill="1" applyBorder="1" applyAlignment="1">
      <alignment horizontal="left" vertical="top" wrapText="1"/>
    </xf>
    <xf numFmtId="0" fontId="11" fillId="3" borderId="38" xfId="0" applyFont="1" applyFill="1" applyBorder="1" applyAlignment="1">
      <alignment horizontal="left" vertical="top" wrapText="1"/>
    </xf>
    <xf numFmtId="0" fontId="72" fillId="2" borderId="66" xfId="0" applyFont="1" applyFill="1" applyBorder="1" applyAlignment="1">
      <alignment horizontal="left" vertical="center" wrapText="1"/>
    </xf>
    <xf numFmtId="0" fontId="27" fillId="0" borderId="11" xfId="0" applyFont="1" applyBorder="1" applyAlignment="1">
      <alignment horizontal="left" vertical="top" wrapText="1"/>
    </xf>
    <xf numFmtId="0" fontId="0" fillId="0" borderId="56" xfId="0" applyFont="1" applyBorder="1" applyAlignment="1">
      <alignment horizontal="left" vertical="top" wrapText="1"/>
    </xf>
    <xf numFmtId="0" fontId="0" fillId="0" borderId="51" xfId="0" applyFont="1" applyBorder="1" applyAlignment="1">
      <alignment horizontal="left" vertical="top" wrapText="1"/>
    </xf>
    <xf numFmtId="0" fontId="0" fillId="0" borderId="11" xfId="0" applyFont="1" applyBorder="1" applyAlignment="1">
      <alignment horizontal="left" vertical="top" wrapText="1"/>
    </xf>
    <xf numFmtId="0" fontId="85" fillId="2" borderId="32" xfId="0" applyFont="1" applyFill="1" applyBorder="1" applyAlignment="1">
      <alignment horizontal="left" vertical="center"/>
    </xf>
    <xf numFmtId="0" fontId="85" fillId="2" borderId="0" xfId="0" applyFont="1" applyFill="1" applyBorder="1" applyAlignment="1">
      <alignment horizontal="left" vertical="center"/>
    </xf>
    <xf numFmtId="0" fontId="85" fillId="2" borderId="65" xfId="0" applyFont="1" applyFill="1" applyBorder="1" applyAlignment="1">
      <alignment horizontal="left" vertical="center"/>
    </xf>
    <xf numFmtId="0" fontId="14" fillId="0" borderId="43" xfId="0" applyFont="1" applyFill="1" applyBorder="1" applyAlignment="1">
      <alignment horizontal="left" wrapText="1"/>
    </xf>
    <xf numFmtId="0" fontId="14" fillId="0" borderId="4" xfId="0" applyFont="1" applyFill="1" applyBorder="1" applyAlignment="1">
      <alignment horizontal="left" wrapText="1"/>
    </xf>
    <xf numFmtId="0" fontId="0" fillId="0" borderId="43" xfId="0" applyFont="1" applyFill="1" applyBorder="1" applyAlignment="1">
      <alignment horizontal="left" vertical="top" wrapText="1"/>
    </xf>
    <xf numFmtId="0" fontId="0" fillId="0" borderId="3" xfId="0" applyFont="1" applyFill="1" applyBorder="1" applyAlignment="1">
      <alignment vertical="top" wrapText="1"/>
    </xf>
    <xf numFmtId="0" fontId="0" fillId="0" borderId="4" xfId="0" applyFont="1" applyFill="1" applyBorder="1" applyAlignment="1">
      <alignment vertical="top" wrapText="1"/>
    </xf>
    <xf numFmtId="0" fontId="0" fillId="0" borderId="30" xfId="0" applyFont="1" applyFill="1" applyBorder="1" applyAlignment="1">
      <alignment vertical="top" wrapText="1"/>
    </xf>
    <xf numFmtId="0" fontId="62" fillId="0" borderId="3" xfId="0" applyFont="1" applyFill="1" applyBorder="1" applyAlignment="1">
      <alignment vertical="center" wrapText="1"/>
    </xf>
    <xf numFmtId="0" fontId="66" fillId="0" borderId="5" xfId="0" applyFont="1" applyFill="1" applyBorder="1" applyAlignment="1">
      <alignment vertical="center" wrapText="1"/>
    </xf>
    <xf numFmtId="0" fontId="14" fillId="2" borderId="43" xfId="0" applyFont="1" applyFill="1" applyBorder="1" applyAlignment="1">
      <alignment horizontal="center" vertical="center" wrapText="1"/>
    </xf>
    <xf numFmtId="0" fontId="14" fillId="2" borderId="4" xfId="0" applyFont="1" applyFill="1" applyBorder="1" applyAlignment="1">
      <alignment horizontal="center" vertical="center"/>
    </xf>
    <xf numFmtId="0" fontId="14" fillId="2" borderId="30" xfId="0" applyFont="1" applyFill="1" applyBorder="1" applyAlignment="1">
      <alignment horizontal="center" vertical="center"/>
    </xf>
    <xf numFmtId="0" fontId="43" fillId="0" borderId="3"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3" xfId="0" applyFont="1" applyFill="1" applyBorder="1" applyAlignment="1">
      <alignment horizontal="left" vertical="top" wrapText="1"/>
    </xf>
    <xf numFmtId="0" fontId="27" fillId="0" borderId="5" xfId="0" applyFont="1" applyFill="1" applyBorder="1" applyAlignment="1">
      <alignment horizontal="left" vertical="top" wrapText="1"/>
    </xf>
    <xf numFmtId="0" fontId="14" fillId="2" borderId="7" xfId="0" applyFont="1" applyFill="1" applyBorder="1" applyAlignment="1">
      <alignment horizontal="center" vertical="center"/>
    </xf>
    <xf numFmtId="0" fontId="67" fillId="0" borderId="7" xfId="0" applyFont="1" applyFill="1" applyBorder="1" applyAlignment="1">
      <alignment horizontal="left" vertical="top" wrapText="1"/>
    </xf>
    <xf numFmtId="0" fontId="69" fillId="0" borderId="8" xfId="0" applyFont="1" applyFill="1" applyBorder="1" applyAlignment="1">
      <alignment horizontal="left" vertical="top" wrapText="1"/>
    </xf>
    <xf numFmtId="0" fontId="27" fillId="0" borderId="1" xfId="0" applyFont="1" applyFill="1" applyBorder="1" applyAlignment="1">
      <alignment horizontal="left" vertical="top" wrapText="1"/>
    </xf>
    <xf numFmtId="0" fontId="14" fillId="2" borderId="32" xfId="0" applyFont="1" applyFill="1" applyBorder="1" applyAlignment="1">
      <alignment horizontal="center" vertical="center" wrapText="1"/>
    </xf>
    <xf numFmtId="0" fontId="14" fillId="2" borderId="132"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27" fillId="0" borderId="51" xfId="0" applyFont="1" applyBorder="1" applyAlignment="1">
      <alignment horizontal="center" vertical="center" wrapText="1"/>
    </xf>
    <xf numFmtId="0" fontId="27" fillId="0" borderId="66" xfId="0" applyFont="1" applyBorder="1" applyAlignment="1">
      <alignment horizontal="center" vertical="center" wrapText="1"/>
    </xf>
    <xf numFmtId="0" fontId="7" fillId="0" borderId="56"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66" xfId="0" applyFont="1" applyBorder="1" applyAlignment="1">
      <alignment horizontal="center" vertical="center" wrapText="1"/>
    </xf>
    <xf numFmtId="0" fontId="7" fillId="0" borderId="57" xfId="0" applyFont="1" applyBorder="1" applyAlignment="1">
      <alignment horizontal="center" vertical="center" wrapText="1"/>
    </xf>
    <xf numFmtId="0" fontId="9" fillId="0" borderId="106" xfId="0" applyFont="1" applyBorder="1" applyAlignment="1">
      <alignment horizontal="center" vertical="center" wrapText="1"/>
    </xf>
    <xf numFmtId="0" fontId="9" fillId="0" borderId="158" xfId="0" applyFont="1" applyBorder="1" applyAlignment="1">
      <alignment horizontal="center" vertical="center" wrapText="1"/>
    </xf>
    <xf numFmtId="0" fontId="32" fillId="0" borderId="63" xfId="0" applyFont="1" applyBorder="1" applyAlignment="1">
      <alignment horizontal="left" vertical="top" wrapText="1"/>
    </xf>
    <xf numFmtId="0" fontId="32" fillId="0" borderId="157" xfId="0" applyFont="1" applyBorder="1" applyAlignment="1">
      <alignment horizontal="left" vertical="top" wrapText="1"/>
    </xf>
    <xf numFmtId="0" fontId="43" fillId="0" borderId="1" xfId="0" applyFont="1" applyBorder="1" applyAlignment="1">
      <alignment horizontal="left" vertical="top" wrapText="1"/>
    </xf>
    <xf numFmtId="0" fontId="64" fillId="0" borderId="29" xfId="0" applyFont="1" applyBorder="1" applyAlignment="1">
      <alignment horizontal="left" vertical="top" wrapText="1"/>
    </xf>
    <xf numFmtId="0" fontId="64" fillId="0" borderId="41" xfId="0" applyFont="1" applyBorder="1" applyAlignment="1">
      <alignment horizontal="left" vertical="top" wrapText="1"/>
    </xf>
    <xf numFmtId="0" fontId="67" fillId="0" borderId="51" xfId="0" applyFont="1" applyFill="1" applyBorder="1" applyAlignment="1">
      <alignment horizontal="left" vertical="top" wrapText="1"/>
    </xf>
    <xf numFmtId="0" fontId="62" fillId="0" borderId="51" xfId="0" applyFont="1" applyFill="1" applyBorder="1" applyAlignment="1">
      <alignment horizontal="left" vertical="top" wrapText="1"/>
    </xf>
    <xf numFmtId="0" fontId="14" fillId="2" borderId="62" xfId="0" applyFont="1" applyFill="1" applyBorder="1" applyAlignment="1">
      <alignment horizontal="center" vertical="center" wrapText="1"/>
    </xf>
    <xf numFmtId="0" fontId="27" fillId="0" borderId="12" xfId="0" applyFont="1" applyBorder="1" applyAlignment="1">
      <alignment horizontal="center" vertical="center" wrapText="1"/>
    </xf>
    <xf numFmtId="0" fontId="0" fillId="0" borderId="51" xfId="0" applyBorder="1" applyAlignment="1">
      <alignment horizontal="center" vertical="center" wrapText="1"/>
    </xf>
    <xf numFmtId="0" fontId="0" fillId="0" borderId="66" xfId="0" applyBorder="1" applyAlignment="1">
      <alignment horizontal="center" vertical="center" wrapText="1"/>
    </xf>
    <xf numFmtId="0" fontId="27" fillId="0" borderId="11" xfId="0" applyFont="1" applyBorder="1" applyAlignment="1">
      <alignment horizontal="center" vertical="center" wrapText="1"/>
    </xf>
    <xf numFmtId="0" fontId="67" fillId="0" borderId="1" xfId="0" applyFont="1" applyBorder="1" applyAlignment="1">
      <alignment horizontal="left" vertical="top" wrapText="1"/>
    </xf>
    <xf numFmtId="0" fontId="27" fillId="0" borderId="24" xfId="0" applyFont="1" applyBorder="1" applyAlignment="1">
      <alignment horizontal="left" vertical="top" wrapText="1"/>
    </xf>
    <xf numFmtId="0" fontId="62" fillId="0" borderId="12" xfId="0" applyFont="1" applyBorder="1" applyAlignment="1">
      <alignment horizontal="left" vertical="center" wrapText="1"/>
    </xf>
    <xf numFmtId="0" fontId="62" fillId="0" borderId="66" xfId="0" applyFont="1" applyBorder="1" applyAlignment="1">
      <alignment horizontal="left" vertical="center" wrapText="1"/>
    </xf>
    <xf numFmtId="0" fontId="62" fillId="0" borderId="12" xfId="0" applyFont="1" applyFill="1" applyBorder="1" applyAlignment="1">
      <alignment horizontal="center" vertical="center" wrapText="1"/>
    </xf>
    <xf numFmtId="0" fontId="62" fillId="0" borderId="66" xfId="0" applyFont="1" applyFill="1" applyBorder="1" applyAlignment="1">
      <alignment horizontal="center" vertical="center" wrapText="1"/>
    </xf>
    <xf numFmtId="0" fontId="4" fillId="0" borderId="3" xfId="0" applyFont="1" applyFill="1" applyBorder="1" applyAlignment="1">
      <alignment horizontal="left" vertical="top" wrapText="1"/>
    </xf>
    <xf numFmtId="0" fontId="0" fillId="0" borderId="51"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7" xfId="0" applyFont="1" applyBorder="1" applyAlignment="1">
      <alignment horizontal="center" vertical="center" wrapText="1"/>
    </xf>
    <xf numFmtId="0" fontId="0" fillId="0" borderId="106" xfId="0" applyFont="1" applyBorder="1" applyAlignment="1">
      <alignment horizontal="center" vertical="center" wrapText="1"/>
    </xf>
    <xf numFmtId="0" fontId="0" fillId="0" borderId="50" xfId="0" applyFont="1" applyBorder="1" applyAlignment="1">
      <alignment horizontal="center" vertical="center" wrapText="1"/>
    </xf>
    <xf numFmtId="0" fontId="62" fillId="0" borderId="42" xfId="0" applyFont="1" applyBorder="1" applyAlignment="1">
      <alignment horizontal="center" vertical="center" wrapText="1"/>
    </xf>
    <xf numFmtId="0" fontId="62" fillId="0" borderId="158" xfId="0" applyFont="1" applyBorder="1" applyAlignment="1">
      <alignment horizontal="center" vertical="center" wrapText="1"/>
    </xf>
    <xf numFmtId="0" fontId="17" fillId="0" borderId="63" xfId="0" applyFont="1" applyBorder="1" applyAlignment="1">
      <alignment horizontal="left" vertical="top" wrapText="1"/>
    </xf>
    <xf numFmtId="0" fontId="17" fillId="0" borderId="132" xfId="0" applyFont="1" applyBorder="1" applyAlignment="1">
      <alignment horizontal="left" vertical="top" wrapText="1"/>
    </xf>
    <xf numFmtId="0" fontId="0" fillId="0" borderId="5" xfId="0" applyBorder="1" applyAlignment="1">
      <alignment vertical="center" wrapText="1"/>
    </xf>
    <xf numFmtId="0" fontId="35" fillId="3" borderId="4" xfId="0" applyFont="1" applyFill="1" applyBorder="1" applyAlignment="1">
      <alignment horizontal="center" vertical="top" wrapText="1"/>
    </xf>
    <xf numFmtId="0" fontId="14" fillId="2" borderId="66" xfId="0" applyFont="1" applyFill="1" applyBorder="1" applyAlignment="1">
      <alignment horizontal="center" vertical="center" wrapText="1"/>
    </xf>
    <xf numFmtId="0" fontId="14" fillId="2" borderId="26" xfId="0" applyFont="1" applyFill="1" applyBorder="1" applyAlignment="1">
      <alignment horizontal="center" vertical="center" wrapText="1"/>
    </xf>
    <xf numFmtId="0" fontId="14" fillId="2" borderId="67" xfId="0" applyFont="1" applyFill="1" applyBorder="1" applyAlignment="1">
      <alignment horizontal="center" vertical="center" wrapText="1"/>
    </xf>
    <xf numFmtId="0" fontId="67" fillId="0" borderId="12" xfId="0" applyFont="1" applyBorder="1" applyAlignment="1">
      <alignment horizontal="left" vertical="top" wrapText="1"/>
    </xf>
    <xf numFmtId="0" fontId="0" fillId="0" borderId="51" xfId="0" applyBorder="1" applyAlignment="1">
      <alignment horizontal="left" vertical="top" wrapText="1"/>
    </xf>
    <xf numFmtId="0" fontId="0" fillId="0" borderId="66" xfId="0" applyBorder="1" applyAlignment="1">
      <alignment horizontal="left" vertical="top" wrapText="1"/>
    </xf>
    <xf numFmtId="0" fontId="14" fillId="2" borderId="105" xfId="0" applyFont="1" applyFill="1" applyBorder="1" applyAlignment="1">
      <alignment horizontal="center" vertical="center" wrapText="1"/>
    </xf>
    <xf numFmtId="0" fontId="67" fillId="0" borderId="36" xfId="0" applyFont="1" applyFill="1" applyBorder="1" applyAlignment="1">
      <alignment horizontal="left" vertical="top" wrapText="1"/>
    </xf>
    <xf numFmtId="0" fontId="67" fillId="0" borderId="37" xfId="0" applyFont="1" applyFill="1" applyBorder="1" applyAlignment="1">
      <alignment horizontal="left" vertical="top" wrapText="1"/>
    </xf>
    <xf numFmtId="0" fontId="35" fillId="0" borderId="36" xfId="0" applyFont="1" applyFill="1" applyBorder="1" applyAlignment="1">
      <alignment horizontal="left" vertical="top" wrapText="1"/>
    </xf>
    <xf numFmtId="0" fontId="27" fillId="0" borderId="35" xfId="0" applyFont="1" applyFill="1" applyBorder="1" applyAlignment="1">
      <alignment horizontal="left" vertical="top" wrapText="1"/>
    </xf>
    <xf numFmtId="0" fontId="27" fillId="0" borderId="38" xfId="0" applyFont="1" applyFill="1" applyBorder="1" applyAlignment="1">
      <alignment horizontal="left" vertical="top" wrapText="1"/>
    </xf>
    <xf numFmtId="0" fontId="35" fillId="3" borderId="14" xfId="0" applyFont="1" applyFill="1" applyBorder="1" applyAlignment="1">
      <alignment horizontal="left" vertical="top" wrapText="1"/>
    </xf>
    <xf numFmtId="0" fontId="15" fillId="3" borderId="0" xfId="0" applyFont="1" applyFill="1" applyAlignment="1">
      <alignment horizontal="left" vertical="top" wrapText="1"/>
    </xf>
    <xf numFmtId="0" fontId="15" fillId="3" borderId="0" xfId="0" applyFont="1" applyFill="1" applyAlignment="1">
      <alignment horizontal="left" vertical="top"/>
    </xf>
    <xf numFmtId="0" fontId="26" fillId="2"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0" fillId="0" borderId="11" xfId="0" applyBorder="1" applyAlignment="1">
      <alignment horizontal="center" vertical="center" wrapText="1"/>
    </xf>
    <xf numFmtId="0" fontId="23" fillId="0" borderId="12" xfId="0" applyFont="1" applyBorder="1" applyAlignment="1">
      <alignment horizontal="left" vertical="center" wrapText="1"/>
    </xf>
    <xf numFmtId="0" fontId="0" fillId="0" borderId="11" xfId="0" applyBorder="1" applyAlignment="1">
      <alignment horizontal="left"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0" fillId="0" borderId="6" xfId="0" applyBorder="1" applyAlignment="1">
      <alignment horizontal="center" vertical="center" wrapText="1"/>
    </xf>
    <xf numFmtId="0" fontId="0" fillId="0" borderId="132"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20" fillId="0" borderId="7" xfId="0" applyFont="1" applyBorder="1" applyAlignment="1">
      <alignment horizontal="left" vertical="center" wrapText="1"/>
    </xf>
    <xf numFmtId="0" fontId="20" fillId="0" borderId="2" xfId="0" applyFont="1" applyBorder="1" applyAlignment="1">
      <alignment horizontal="left" vertical="center" wrapText="1"/>
    </xf>
    <xf numFmtId="0" fontId="20" fillId="0" borderId="8" xfId="0" applyFont="1" applyBorder="1" applyAlignment="1">
      <alignment horizontal="left" vertical="center" wrapText="1"/>
    </xf>
    <xf numFmtId="0" fontId="0" fillId="0" borderId="6" xfId="0" applyBorder="1" applyAlignment="1">
      <alignment horizontal="left" vertical="center" wrapText="1"/>
    </xf>
    <xf numFmtId="0" fontId="0" fillId="0" borderId="0" xfId="0" applyAlignment="1">
      <alignment horizontal="left" vertical="center" wrapText="1"/>
    </xf>
    <xf numFmtId="0" fontId="0" fillId="0" borderId="132" xfId="0" applyBorder="1" applyAlignment="1">
      <alignment horizontal="left" vertical="center" wrapText="1"/>
    </xf>
    <xf numFmtId="0" fontId="0" fillId="0" borderId="9" xfId="0" applyBorder="1" applyAlignment="1">
      <alignment horizontal="left" vertical="center" wrapText="1"/>
    </xf>
    <xf numFmtId="0" fontId="0" fillId="0" borderId="17" xfId="0" applyBorder="1" applyAlignment="1">
      <alignment horizontal="left" vertical="center" wrapText="1"/>
    </xf>
    <xf numFmtId="0" fontId="0" fillId="0" borderId="10" xfId="0" applyBorder="1" applyAlignment="1">
      <alignment horizontal="left" vertical="center" wrapText="1"/>
    </xf>
    <xf numFmtId="0" fontId="20" fillId="0" borderId="2"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132" xfId="0" applyFont="1" applyBorder="1" applyAlignment="1">
      <alignment horizontal="center" vertical="center" wrapText="1"/>
    </xf>
    <xf numFmtId="0" fontId="0" fillId="0" borderId="0" xfId="0" applyAlignment="1">
      <alignment horizontal="center" vertical="center" wrapText="1"/>
    </xf>
    <xf numFmtId="0" fontId="0" fillId="0" borderId="6" xfId="0" applyBorder="1" applyAlignment="1">
      <alignment vertical="center" wrapText="1"/>
    </xf>
    <xf numFmtId="0" fontId="0" fillId="0" borderId="0" xfId="0" applyAlignment="1">
      <alignment vertical="center" wrapText="1"/>
    </xf>
    <xf numFmtId="0" fontId="0" fillId="0" borderId="132" xfId="0" applyBorder="1" applyAlignment="1">
      <alignment vertical="center" wrapText="1"/>
    </xf>
    <xf numFmtId="0" fontId="0" fillId="0" borderId="9" xfId="0" applyBorder="1" applyAlignment="1">
      <alignment vertical="center" wrapText="1"/>
    </xf>
    <xf numFmtId="0" fontId="0" fillId="0" borderId="17" xfId="0" applyBorder="1" applyAlignment="1">
      <alignment vertical="center" wrapText="1"/>
    </xf>
    <xf numFmtId="0" fontId="0" fillId="0" borderId="10" xfId="0" applyBorder="1" applyAlignment="1">
      <alignment vertical="center" wrapText="1"/>
    </xf>
    <xf numFmtId="0" fontId="20" fillId="5" borderId="12" xfId="0" applyFont="1" applyFill="1" applyBorder="1" applyAlignment="1">
      <alignment vertical="center" wrapText="1"/>
    </xf>
    <xf numFmtId="0" fontId="0" fillId="0" borderId="51" xfId="0" applyBorder="1" applyAlignment="1">
      <alignment vertical="center" wrapText="1"/>
    </xf>
    <xf numFmtId="0" fontId="0" fillId="0" borderId="11" xfId="0" applyBorder="1" applyAlignment="1">
      <alignment vertical="center" wrapText="1"/>
    </xf>
    <xf numFmtId="0" fontId="20" fillId="5" borderId="1"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0" fillId="0" borderId="8" xfId="0" applyBorder="1" applyAlignment="1">
      <alignment horizontal="center" vertical="center" wrapText="1"/>
    </xf>
    <xf numFmtId="0" fontId="20" fillId="5" borderId="3" xfId="0" applyFont="1" applyFill="1" applyBorder="1" applyAlignment="1">
      <alignment horizontal="center" vertical="center" wrapText="1"/>
    </xf>
    <xf numFmtId="0" fontId="0" fillId="0" borderId="5" xfId="0" applyBorder="1" applyAlignment="1">
      <alignment horizontal="center" vertical="center" wrapText="1"/>
    </xf>
    <xf numFmtId="0" fontId="20" fillId="5" borderId="1" xfId="0" applyFont="1" applyFill="1" applyBorder="1" applyAlignment="1">
      <alignment vertical="center" wrapText="1"/>
    </xf>
    <xf numFmtId="0" fontId="20" fillId="0" borderId="1" xfId="0" applyFont="1" applyBorder="1" applyAlignment="1">
      <alignment horizontal="left" vertical="center" wrapText="1"/>
    </xf>
    <xf numFmtId="0" fontId="0" fillId="0" borderId="1" xfId="0" applyBorder="1" applyAlignment="1">
      <alignment vertical="center"/>
    </xf>
    <xf numFmtId="0" fontId="42" fillId="0" borderId="1" xfId="0" applyFont="1" applyFill="1" applyBorder="1" applyAlignment="1">
      <alignment horizontal="left" vertical="center" wrapText="1"/>
    </xf>
    <xf numFmtId="0" fontId="27" fillId="0" borderId="1" xfId="0" applyFont="1" applyFill="1" applyBorder="1" applyAlignment="1">
      <alignment horizontal="left" vertical="center" wrapText="1"/>
    </xf>
    <xf numFmtId="0" fontId="42"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42"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14" fillId="3" borderId="0" xfId="0" applyFont="1" applyFill="1" applyAlignment="1">
      <alignment horizontal="left"/>
    </xf>
    <xf numFmtId="0" fontId="0" fillId="0" borderId="1" xfId="0" applyBorder="1" applyAlignment="1">
      <alignment horizontal="center" vertical="center"/>
    </xf>
    <xf numFmtId="0" fontId="14" fillId="4" borderId="1" xfId="0" applyFont="1" applyFill="1" applyBorder="1" applyAlignment="1">
      <alignment horizontal="center" vertical="center" wrapText="1"/>
    </xf>
    <xf numFmtId="0" fontId="70" fillId="0" borderId="1" xfId="0" applyFont="1" applyFill="1" applyBorder="1" applyAlignment="1">
      <alignment horizontal="left" vertical="top" wrapText="1"/>
    </xf>
    <xf numFmtId="0" fontId="42" fillId="0" borderId="1" xfId="0" applyFont="1" applyFill="1" applyBorder="1" applyAlignment="1">
      <alignment horizontal="left" vertical="top" wrapText="1"/>
    </xf>
    <xf numFmtId="0" fontId="32" fillId="4"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0" fillId="0" borderId="0" xfId="0" applyAlignment="1">
      <alignment horizontal="center"/>
    </xf>
    <xf numFmtId="0" fontId="0" fillId="3" borderId="0" xfId="0" applyFill="1" applyAlignment="1">
      <alignment horizontal="left" vertical="top"/>
    </xf>
    <xf numFmtId="0" fontId="0" fillId="3" borderId="0" xfId="0" applyFill="1" applyAlignment="1">
      <alignment horizontal="left" vertical="top" wrapText="1"/>
    </xf>
    <xf numFmtId="0" fontId="0" fillId="0" borderId="37"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14" fillId="2" borderId="56" xfId="0" applyFont="1" applyFill="1" applyBorder="1" applyAlignment="1">
      <alignment horizontal="center" vertical="top" wrapText="1"/>
    </xf>
    <xf numFmtId="0" fontId="14" fillId="2" borderId="11" xfId="0" applyFont="1" applyFill="1" applyBorder="1" applyAlignment="1">
      <alignment horizontal="center" vertical="top"/>
    </xf>
    <xf numFmtId="0" fontId="14" fillId="2" borderId="57" xfId="0" applyFont="1" applyFill="1" applyBorder="1" applyAlignment="1">
      <alignment horizontal="center" vertical="top" wrapText="1"/>
    </xf>
    <xf numFmtId="0" fontId="14" fillId="2" borderId="50" xfId="0" applyFont="1" applyFill="1" applyBorder="1" applyAlignment="1">
      <alignment horizontal="center" vertical="top"/>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0" borderId="3" xfId="0" applyBorder="1" applyAlignment="1">
      <alignment horizontal="center" wrapText="1"/>
    </xf>
    <xf numFmtId="0" fontId="0" fillId="0" borderId="4" xfId="0" applyBorder="1" applyAlignment="1">
      <alignment horizontal="center"/>
    </xf>
    <xf numFmtId="0" fontId="0" fillId="0" borderId="5" xfId="0" applyBorder="1" applyAlignment="1">
      <alignment horizontal="center"/>
    </xf>
    <xf numFmtId="0" fontId="0" fillId="0" borderId="4" xfId="0" applyBorder="1" applyAlignment="1">
      <alignment horizontal="center" wrapText="1"/>
    </xf>
    <xf numFmtId="0" fontId="0" fillId="0" borderId="5" xfId="0" applyBorder="1" applyAlignment="1">
      <alignment horizontal="center" wrapText="1"/>
    </xf>
    <xf numFmtId="0" fontId="14" fillId="2" borderId="29" xfId="0" applyFont="1" applyFill="1" applyBorder="1" applyAlignment="1">
      <alignment horizontal="center" vertical="center"/>
    </xf>
    <xf numFmtId="0" fontId="14" fillId="2" borderId="62"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63"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7" xfId="0" applyFont="1" applyFill="1" applyBorder="1" applyAlignment="1">
      <alignment horizontal="center" vertical="center"/>
    </xf>
    <xf numFmtId="0" fontId="0" fillId="0" borderId="43"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30" xfId="0" applyBorder="1" applyAlignment="1">
      <alignment horizontal="left" vertical="center" wrapText="1"/>
    </xf>
    <xf numFmtId="0" fontId="21" fillId="3" borderId="0" xfId="0" applyFont="1" applyFill="1" applyAlignment="1">
      <alignment horizontal="left"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5" fillId="0" borderId="0" xfId="0" applyFont="1" applyAlignment="1">
      <alignment horizontal="left" wrapText="1"/>
    </xf>
    <xf numFmtId="0" fontId="15" fillId="0" borderId="0" xfId="0" applyFont="1" applyAlignment="1">
      <alignment horizontal="left"/>
    </xf>
    <xf numFmtId="0" fontId="76" fillId="0" borderId="1" xfId="0" applyFont="1" applyBorder="1" applyAlignment="1">
      <alignment horizontal="center" vertical="center" wrapText="1"/>
    </xf>
    <xf numFmtId="0" fontId="58" fillId="0" borderId="1"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4" xfId="0" applyFont="1" applyBorder="1" applyAlignment="1">
      <alignment horizontal="center" vertical="center" wrapText="1"/>
    </xf>
    <xf numFmtId="0" fontId="45" fillId="0" borderId="5" xfId="0" applyFont="1" applyBorder="1" applyAlignment="1">
      <alignment horizontal="center" vertical="center" wrapText="1"/>
    </xf>
    <xf numFmtId="14" fontId="47" fillId="0" borderId="3" xfId="0" applyNumberFormat="1" applyFont="1" applyBorder="1" applyAlignment="1">
      <alignment horizontal="center" vertical="center" wrapText="1"/>
    </xf>
    <xf numFmtId="0" fontId="47" fillId="0" borderId="4" xfId="0" applyFont="1" applyBorder="1" applyAlignment="1">
      <alignment horizontal="center" vertical="center" wrapText="1"/>
    </xf>
    <xf numFmtId="0" fontId="49" fillId="7" borderId="1" xfId="0" applyFont="1" applyFill="1" applyBorder="1" applyAlignment="1">
      <alignment horizontal="center" vertical="center" wrapText="1"/>
    </xf>
    <xf numFmtId="0" fontId="29" fillId="0" borderId="0" xfId="0" applyFont="1" applyAlignment="1">
      <alignment horizontal="center" wrapText="1"/>
    </xf>
    <xf numFmtId="0" fontId="26" fillId="15" borderId="70" xfId="0" applyFont="1" applyFill="1" applyBorder="1" applyAlignment="1">
      <alignment horizontal="center" vertical="center" wrapText="1"/>
    </xf>
    <xf numFmtId="0" fontId="26" fillId="15" borderId="74" xfId="0" applyFont="1" applyFill="1" applyBorder="1" applyAlignment="1">
      <alignment horizontal="center" vertical="center" wrapText="1"/>
    </xf>
    <xf numFmtId="0" fontId="14" fillId="2" borderId="93" xfId="0" applyFont="1" applyFill="1" applyBorder="1" applyAlignment="1">
      <alignment horizontal="center" vertical="center" wrapText="1"/>
    </xf>
    <xf numFmtId="0" fontId="14" fillId="2" borderId="140" xfId="0" applyFont="1" applyFill="1" applyBorder="1" applyAlignment="1">
      <alignment horizontal="center" vertical="center" wrapText="1"/>
    </xf>
    <xf numFmtId="0" fontId="26" fillId="2" borderId="71" xfId="0" applyFont="1" applyFill="1" applyBorder="1" applyAlignment="1">
      <alignment horizontal="center" vertical="center"/>
    </xf>
    <xf numFmtId="0" fontId="26" fillId="2" borderId="72" xfId="0" applyFont="1" applyFill="1" applyBorder="1" applyAlignment="1">
      <alignment horizontal="center" vertical="center"/>
    </xf>
    <xf numFmtId="0" fontId="14" fillId="2" borderId="95" xfId="0" applyFont="1" applyFill="1" applyBorder="1" applyAlignment="1">
      <alignment horizontal="center" vertical="center" wrapText="1"/>
    </xf>
    <xf numFmtId="0" fontId="0" fillId="2" borderId="73" xfId="0" applyFill="1" applyBorder="1" applyAlignment="1">
      <alignment horizontal="center" vertical="center" wrapText="1"/>
    </xf>
    <xf numFmtId="0" fontId="0" fillId="2" borderId="93" xfId="0" applyFill="1" applyBorder="1" applyAlignment="1">
      <alignment vertical="center" wrapText="1"/>
    </xf>
    <xf numFmtId="0" fontId="14" fillId="2" borderId="70" xfId="0" applyFont="1" applyFill="1" applyBorder="1" applyAlignment="1">
      <alignment horizontal="center" vertical="center" wrapText="1"/>
    </xf>
    <xf numFmtId="0" fontId="14" fillId="2" borderId="129" xfId="0" applyFont="1" applyFill="1" applyBorder="1" applyAlignment="1">
      <alignment horizontal="center" vertical="center" wrapText="1"/>
    </xf>
    <xf numFmtId="0" fontId="14" fillId="2" borderId="134" xfId="0" applyFont="1" applyFill="1" applyBorder="1" applyAlignment="1">
      <alignment horizontal="center" vertical="center" wrapText="1"/>
    </xf>
    <xf numFmtId="0" fontId="14" fillId="2" borderId="135" xfId="0" applyFont="1" applyFill="1" applyBorder="1" applyAlignment="1">
      <alignment horizontal="center" vertical="center" wrapText="1"/>
    </xf>
    <xf numFmtId="0" fontId="26" fillId="15" borderId="49" xfId="0" applyFont="1" applyFill="1" applyBorder="1" applyAlignment="1">
      <alignment horizontal="center" vertical="center" wrapText="1"/>
    </xf>
    <xf numFmtId="0" fontId="26" fillId="15" borderId="48" xfId="0" applyFont="1" applyFill="1" applyBorder="1" applyAlignment="1">
      <alignment horizontal="center" vertical="center" wrapText="1"/>
    </xf>
    <xf numFmtId="0" fontId="14" fillId="2" borderId="73" xfId="0" applyFont="1" applyFill="1" applyBorder="1" applyAlignment="1">
      <alignment horizontal="center" vertical="center" wrapText="1"/>
    </xf>
    <xf numFmtId="0" fontId="55" fillId="0" borderId="1" xfId="0" applyFont="1" applyBorder="1" applyAlignment="1">
      <alignment horizontal="center" vertical="center" wrapText="1"/>
    </xf>
    <xf numFmtId="0" fontId="51" fillId="0" borderId="1" xfId="0" applyFont="1" applyBorder="1" applyAlignment="1">
      <alignment horizontal="center" vertical="center" wrapText="1"/>
    </xf>
    <xf numFmtId="49" fontId="26" fillId="0" borderId="0" xfId="0" applyNumberFormat="1" applyFont="1" applyAlignment="1">
      <alignment horizontal="center" vertical="center"/>
    </xf>
    <xf numFmtId="49" fontId="26" fillId="2" borderId="3" xfId="0" applyNumberFormat="1" applyFont="1" applyFill="1" applyBorder="1"/>
    <xf numFmtId="0" fontId="0" fillId="2" borderId="4" xfId="0" applyFill="1" applyBorder="1"/>
    <xf numFmtId="0" fontId="0" fillId="2" borderId="5" xfId="0" applyFill="1" applyBorder="1"/>
    <xf numFmtId="0" fontId="15" fillId="0" borderId="3"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47" fillId="0" borderId="2" xfId="0" applyFont="1" applyBorder="1" applyAlignment="1">
      <alignment horizontal="left" wrapText="1"/>
    </xf>
    <xf numFmtId="0" fontId="45" fillId="0" borderId="1" xfId="0" applyFont="1" applyBorder="1" applyAlignment="1">
      <alignment horizontal="center" vertical="center" wrapText="1"/>
    </xf>
    <xf numFmtId="0" fontId="57" fillId="0" borderId="1" xfId="0" applyFont="1" applyBorder="1" applyAlignment="1">
      <alignment horizontal="center" vertical="center" wrapText="1"/>
    </xf>
    <xf numFmtId="0" fontId="43" fillId="13" borderId="1" xfId="0" applyFont="1" applyFill="1" applyBorder="1" applyAlignment="1">
      <alignment horizontal="center"/>
    </xf>
    <xf numFmtId="0" fontId="43" fillId="2" borderId="1" xfId="0" applyFont="1" applyFill="1" applyBorder="1" applyAlignment="1">
      <alignment horizontal="center"/>
    </xf>
    <xf numFmtId="0" fontId="27" fillId="3" borderId="109" xfId="0" applyFont="1" applyFill="1" applyBorder="1" applyAlignment="1">
      <alignment horizontal="center" vertical="center" wrapText="1"/>
    </xf>
    <xf numFmtId="0" fontId="0" fillId="3" borderId="48" xfId="0" applyFill="1" applyBorder="1" applyAlignment="1">
      <alignment horizontal="center" vertical="center" wrapText="1"/>
    </xf>
    <xf numFmtId="0" fontId="0" fillId="3" borderId="46" xfId="0" applyFill="1" applyBorder="1" applyAlignment="1">
      <alignment horizontal="center" vertical="center" wrapText="1"/>
    </xf>
    <xf numFmtId="0" fontId="0" fillId="3" borderId="54" xfId="0" applyFill="1" applyBorder="1" applyAlignment="1">
      <alignment horizontal="center" vertical="center" wrapText="1"/>
    </xf>
    <xf numFmtId="0" fontId="0" fillId="0" borderId="48" xfId="0" applyBorder="1" applyAlignment="1">
      <alignment horizontal="center" vertical="center" wrapText="1"/>
    </xf>
    <xf numFmtId="0" fontId="0" fillId="0" borderId="54" xfId="0" applyBorder="1" applyAlignment="1">
      <alignment horizontal="center" vertical="center" wrapText="1"/>
    </xf>
    <xf numFmtId="0" fontId="27" fillId="3" borderId="41" xfId="0" applyFont="1" applyFill="1" applyBorder="1" applyAlignment="1">
      <alignment horizontal="center" vertical="center" wrapText="1"/>
    </xf>
    <xf numFmtId="0" fontId="0" fillId="0" borderId="98" xfId="0" applyBorder="1" applyAlignment="1">
      <alignment horizontal="center" vertical="center" wrapText="1"/>
    </xf>
    <xf numFmtId="0" fontId="27" fillId="3" borderId="12" xfId="0" applyFont="1" applyFill="1" applyBorder="1" applyAlignment="1">
      <alignment horizontal="left" vertical="center" wrapText="1"/>
    </xf>
    <xf numFmtId="0" fontId="27" fillId="2" borderId="52" xfId="0" applyFont="1" applyFill="1" applyBorder="1" applyAlignment="1">
      <alignment horizontal="left" textRotation="90" wrapText="1"/>
    </xf>
    <xf numFmtId="0" fontId="27" fillId="2" borderId="45" xfId="0" applyFont="1" applyFill="1" applyBorder="1" applyAlignment="1">
      <alignment horizontal="left" textRotation="90" wrapText="1"/>
    </xf>
    <xf numFmtId="0" fontId="27" fillId="2" borderId="53" xfId="0" applyFont="1" applyFill="1" applyBorder="1" applyAlignment="1">
      <alignment horizontal="left" textRotation="90" wrapText="1"/>
    </xf>
    <xf numFmtId="0" fontId="27" fillId="2" borderId="28" xfId="0" applyFont="1" applyFill="1" applyBorder="1" applyAlignment="1">
      <alignment horizontal="left" textRotation="90" wrapText="1"/>
    </xf>
    <xf numFmtId="0" fontId="27" fillId="2" borderId="30" xfId="0" applyFont="1" applyFill="1" applyBorder="1" applyAlignment="1">
      <alignment horizontal="left" textRotation="90" wrapText="1"/>
    </xf>
    <xf numFmtId="0" fontId="27" fillId="2" borderId="38" xfId="0" applyFont="1" applyFill="1" applyBorder="1" applyAlignment="1">
      <alignment horizontal="left" textRotation="90" wrapText="1"/>
    </xf>
    <xf numFmtId="0" fontId="27" fillId="2" borderId="52" xfId="0" applyFont="1" applyFill="1" applyBorder="1" applyAlignment="1">
      <alignment horizontal="center" textRotation="90" wrapText="1"/>
    </xf>
    <xf numFmtId="0" fontId="27" fillId="2" borderId="45" xfId="0" applyFont="1" applyFill="1" applyBorder="1" applyAlignment="1">
      <alignment horizontal="center" textRotation="90" wrapText="1"/>
    </xf>
    <xf numFmtId="0" fontId="27" fillId="2" borderId="53" xfId="0" applyFont="1" applyFill="1" applyBorder="1" applyAlignment="1">
      <alignment horizontal="center" textRotation="90" wrapText="1"/>
    </xf>
    <xf numFmtId="0" fontId="27" fillId="2" borderId="105" xfId="0" applyFont="1" applyFill="1" applyBorder="1" applyAlignment="1">
      <alignment horizontal="left" textRotation="90" wrapText="1"/>
    </xf>
    <xf numFmtId="0" fontId="27" fillId="2" borderId="3" xfId="0" applyFont="1" applyFill="1" applyBorder="1" applyAlignment="1">
      <alignment horizontal="left" textRotation="90" wrapText="1"/>
    </xf>
    <xf numFmtId="0" fontId="27" fillId="2" borderId="37" xfId="0" applyFont="1" applyFill="1" applyBorder="1" applyAlignment="1">
      <alignment horizontal="left" textRotation="90" wrapText="1"/>
    </xf>
    <xf numFmtId="0" fontId="27" fillId="3" borderId="49" xfId="0" applyFont="1" applyFill="1" applyBorder="1" applyAlignment="1">
      <alignment horizontal="center" vertical="center" wrapText="1"/>
    </xf>
    <xf numFmtId="0" fontId="27" fillId="2" borderId="67" xfId="0" applyFont="1" applyFill="1" applyBorder="1" applyAlignment="1">
      <alignment horizontal="left" textRotation="90" wrapText="1"/>
    </xf>
    <xf numFmtId="0" fontId="27" fillId="2" borderId="5" xfId="0" applyFont="1" applyFill="1" applyBorder="1" applyAlignment="1">
      <alignment horizontal="left" textRotation="90" wrapText="1"/>
    </xf>
    <xf numFmtId="0" fontId="27" fillId="2" borderId="36" xfId="0" applyFont="1" applyFill="1" applyBorder="1" applyAlignment="1">
      <alignment horizontal="left" textRotation="90" wrapText="1"/>
    </xf>
    <xf numFmtId="0" fontId="27" fillId="2" borderId="19" xfId="0" applyFont="1" applyFill="1" applyBorder="1" applyAlignment="1">
      <alignment horizontal="left" textRotation="90" wrapText="1"/>
    </xf>
    <xf numFmtId="0" fontId="27" fillId="2" borderId="1" xfId="0" applyFont="1" applyFill="1" applyBorder="1" applyAlignment="1">
      <alignment horizontal="left" textRotation="90" wrapText="1"/>
    </xf>
    <xf numFmtId="0" fontId="27" fillId="2" borderId="24" xfId="0" applyFont="1" applyFill="1" applyBorder="1" applyAlignment="1">
      <alignment horizontal="left" textRotation="90" wrapText="1"/>
    </xf>
    <xf numFmtId="0" fontId="27" fillId="3" borderId="32" xfId="0" applyFont="1" applyFill="1" applyBorder="1" applyAlignment="1">
      <alignment horizontal="center" vertical="center" wrapText="1"/>
    </xf>
    <xf numFmtId="0" fontId="27" fillId="3" borderId="33" xfId="0" applyFont="1" applyFill="1" applyBorder="1" applyAlignment="1">
      <alignment horizontal="center" vertical="center" wrapText="1"/>
    </xf>
    <xf numFmtId="0" fontId="27" fillId="3" borderId="11" xfId="0" applyFont="1" applyFill="1" applyBorder="1" applyAlignment="1">
      <alignment horizontal="left" vertical="center" wrapText="1"/>
    </xf>
    <xf numFmtId="0" fontId="27" fillId="3" borderId="1" xfId="0" applyFont="1" applyFill="1" applyBorder="1" applyAlignment="1">
      <alignment horizontal="left" vertical="center" wrapText="1"/>
    </xf>
    <xf numFmtId="0" fontId="27" fillId="0" borderId="61" xfId="0" applyFont="1" applyBorder="1" applyAlignment="1">
      <alignment horizontal="center" vertical="center" wrapText="1"/>
    </xf>
    <xf numFmtId="0" fontId="27" fillId="0" borderId="98" xfId="0" applyFont="1" applyBorder="1" applyAlignment="1">
      <alignment horizontal="center" vertical="center" wrapText="1"/>
    </xf>
    <xf numFmtId="0" fontId="27" fillId="0" borderId="29" xfId="0" applyFont="1" applyBorder="1" applyAlignment="1">
      <alignment horizontal="center" vertical="center" wrapText="1"/>
    </xf>
    <xf numFmtId="0" fontId="27" fillId="0" borderId="56" xfId="0" applyFont="1" applyBorder="1" applyAlignment="1">
      <alignment horizontal="center" vertical="center" wrapText="1"/>
    </xf>
    <xf numFmtId="0" fontId="27" fillId="0" borderId="41" xfId="0" applyFont="1" applyBorder="1" applyAlignment="1">
      <alignment horizontal="center" vertical="center" wrapText="1"/>
    </xf>
    <xf numFmtId="0" fontId="47" fillId="0" borderId="1" xfId="0" applyFont="1" applyBorder="1" applyAlignment="1">
      <alignment horizontal="center" vertical="center" wrapText="1"/>
    </xf>
    <xf numFmtId="14" fontId="47" fillId="0" borderId="1" xfId="0" applyNumberFormat="1" applyFont="1" applyBorder="1" applyAlignment="1">
      <alignment horizontal="center" vertical="center" wrapText="1"/>
    </xf>
    <xf numFmtId="0" fontId="0" fillId="3" borderId="43" xfId="0" applyFill="1"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43" xfId="0" applyBorder="1" applyAlignment="1">
      <alignment horizontal="left" vertical="top" wrapText="1"/>
    </xf>
    <xf numFmtId="0" fontId="0" fillId="0" borderId="33" xfId="0" applyBorder="1" applyAlignment="1">
      <alignment horizontal="left" vertical="top"/>
    </xf>
    <xf numFmtId="0" fontId="0" fillId="0" borderId="17" xfId="0" applyBorder="1" applyAlignment="1">
      <alignment horizontal="left" vertical="top"/>
    </xf>
    <xf numFmtId="0" fontId="0" fillId="0" borderId="21" xfId="0" applyBorder="1" applyAlignment="1">
      <alignment horizontal="left" vertical="top"/>
    </xf>
    <xf numFmtId="0" fontId="0" fillId="0" borderId="1" xfId="0" applyBorder="1" applyAlignment="1">
      <alignment horizontal="left" vertical="top"/>
    </xf>
    <xf numFmtId="0" fontId="0" fillId="2" borderId="21" xfId="0" applyFill="1" applyBorder="1" applyAlignment="1">
      <alignment horizontal="left" vertical="top"/>
    </xf>
    <xf numFmtId="0" fontId="0" fillId="2" borderId="22" xfId="0" applyFill="1" applyBorder="1" applyAlignment="1">
      <alignment horizontal="left" vertical="top"/>
    </xf>
    <xf numFmtId="0" fontId="0" fillId="2" borderId="21" xfId="0" applyFill="1" applyBorder="1" applyAlignment="1">
      <alignment horizontal="left"/>
    </xf>
    <xf numFmtId="0" fontId="0" fillId="2" borderId="1" xfId="0" applyFill="1" applyBorder="1" applyAlignment="1">
      <alignment horizontal="left"/>
    </xf>
    <xf numFmtId="0" fontId="0" fillId="2" borderId="22" xfId="0" applyFill="1" applyBorder="1" applyAlignment="1">
      <alignment horizontal="left"/>
    </xf>
    <xf numFmtId="0" fontId="27" fillId="3" borderId="43" xfId="0" applyFont="1" applyFill="1" applyBorder="1" applyAlignment="1">
      <alignment horizontal="left" vertical="top" wrapText="1"/>
    </xf>
    <xf numFmtId="0" fontId="27" fillId="0" borderId="4" xfId="0" applyFont="1" applyBorder="1" applyAlignment="1">
      <alignment horizontal="left" vertical="top" wrapText="1"/>
    </xf>
    <xf numFmtId="0" fontId="27" fillId="0" borderId="5" xfId="0" applyFont="1" applyBorder="1" applyAlignment="1">
      <alignment horizontal="left" vertical="top" wrapText="1"/>
    </xf>
    <xf numFmtId="0" fontId="0" fillId="3" borderId="4" xfId="0" applyFill="1" applyBorder="1" applyAlignment="1">
      <alignment horizontal="left" vertical="top" wrapText="1"/>
    </xf>
    <xf numFmtId="0" fontId="0" fillId="3" borderId="5" xfId="0" applyFill="1" applyBorder="1" applyAlignment="1">
      <alignment horizontal="left" vertical="top" wrapText="1"/>
    </xf>
    <xf numFmtId="0" fontId="0" fillId="0" borderId="4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21" xfId="0" applyBorder="1" applyAlignment="1">
      <alignment horizontal="left" vertical="top" wrapText="1"/>
    </xf>
    <xf numFmtId="0" fontId="67" fillId="3" borderId="43" xfId="0" applyFont="1" applyFill="1" applyBorder="1" applyAlignment="1">
      <alignment horizontal="left" vertical="center" wrapText="1"/>
    </xf>
    <xf numFmtId="0" fontId="0" fillId="0" borderId="5" xfId="0" applyBorder="1" applyAlignment="1">
      <alignment horizontal="left" vertical="center" wrapText="1"/>
    </xf>
    <xf numFmtId="0" fontId="0" fillId="0" borderId="21" xfId="0" applyBorder="1" applyAlignment="1">
      <alignment horizontal="left" vertical="center" wrapText="1"/>
    </xf>
    <xf numFmtId="0" fontId="0" fillId="0" borderId="1" xfId="0" applyBorder="1" applyAlignment="1">
      <alignment horizontal="left" vertical="center" wrapText="1"/>
    </xf>
    <xf numFmtId="0" fontId="27" fillId="0" borderId="43" xfId="0" applyFont="1" applyBorder="1" applyAlignment="1">
      <alignment horizontal="left" vertical="center" wrapText="1"/>
    </xf>
    <xf numFmtId="0" fontId="27" fillId="0" borderId="4" xfId="0" applyFont="1" applyBorder="1" applyAlignment="1">
      <alignment horizontal="left" vertical="center" wrapText="1"/>
    </xf>
    <xf numFmtId="0" fontId="27" fillId="0" borderId="5" xfId="0" applyFont="1" applyBorder="1" applyAlignment="1">
      <alignment horizontal="left" vertical="center" wrapText="1"/>
    </xf>
    <xf numFmtId="0" fontId="27" fillId="0" borderId="43" xfId="0" applyFont="1" applyBorder="1" applyAlignment="1">
      <alignment horizontal="left" vertical="top" wrapText="1"/>
    </xf>
    <xf numFmtId="0" fontId="15" fillId="0" borderId="0" xfId="0" applyFont="1" applyAlignment="1">
      <alignment horizontal="left" vertical="top" wrapText="1"/>
    </xf>
    <xf numFmtId="0" fontId="14" fillId="2" borderId="18" xfId="0" applyFont="1" applyFill="1" applyBorder="1" applyAlignment="1">
      <alignment horizontal="left"/>
    </xf>
    <xf numFmtId="0" fontId="14" fillId="2" borderId="19" xfId="0" applyFont="1" applyFill="1" applyBorder="1" applyAlignment="1">
      <alignment horizontal="left"/>
    </xf>
    <xf numFmtId="0" fontId="0" fillId="2" borderId="43" xfId="0" applyFill="1" applyBorder="1" applyAlignment="1">
      <alignment horizontal="left" vertical="top" wrapText="1"/>
    </xf>
    <xf numFmtId="0" fontId="0" fillId="2" borderId="30" xfId="0" applyFill="1" applyBorder="1"/>
    <xf numFmtId="0" fontId="0" fillId="2" borderId="29" xfId="0" applyFill="1" applyBorder="1" applyAlignment="1">
      <alignment horizontal="left"/>
    </xf>
    <xf numFmtId="0" fontId="0" fillId="2" borderId="11" xfId="0" applyFill="1" applyBorder="1" applyAlignment="1">
      <alignment horizontal="left"/>
    </xf>
    <xf numFmtId="0" fontId="0" fillId="0" borderId="3" xfId="0" applyBorder="1" applyAlignment="1">
      <alignment horizontal="left" vertical="top" wrapText="1"/>
    </xf>
    <xf numFmtId="0" fontId="0" fillId="2" borderId="21" xfId="0" applyFill="1" applyBorder="1" applyAlignment="1">
      <alignment vertical="center"/>
    </xf>
    <xf numFmtId="0" fontId="0" fillId="2" borderId="1" xfId="0" applyFill="1" applyBorder="1" applyAlignment="1">
      <alignment vertical="center"/>
    </xf>
    <xf numFmtId="14" fontId="27" fillId="0" borderId="1" xfId="0" applyNumberFormat="1" applyFont="1" applyBorder="1" applyAlignment="1">
      <alignment horizontal="center"/>
    </xf>
    <xf numFmtId="0" fontId="27" fillId="0" borderId="1" xfId="0" applyFont="1" applyBorder="1" applyAlignment="1">
      <alignment horizontal="center"/>
    </xf>
    <xf numFmtId="0" fontId="27" fillId="0" borderId="22" xfId="0" applyFont="1" applyBorder="1" applyAlignment="1">
      <alignment horizontal="center"/>
    </xf>
    <xf numFmtId="0" fontId="0" fillId="2" borderId="23" xfId="0" applyFill="1" applyBorder="1" applyAlignment="1">
      <alignment vertical="center"/>
    </xf>
    <xf numFmtId="0" fontId="0" fillId="2" borderId="24" xfId="0" applyFill="1" applyBorder="1" applyAlignment="1">
      <alignment vertical="center"/>
    </xf>
    <xf numFmtId="0" fontId="35" fillId="0" borderId="24" xfId="0" applyFont="1" applyBorder="1" applyAlignment="1">
      <alignment horizontal="center"/>
    </xf>
    <xf numFmtId="0" fontId="35" fillId="0" borderId="25" xfId="0" applyFont="1" applyBorder="1" applyAlignment="1">
      <alignment horizontal="center"/>
    </xf>
    <xf numFmtId="0" fontId="0" fillId="0" borderId="58" xfId="0" applyBorder="1" applyAlignment="1">
      <alignment horizontal="center" vertical="top" wrapText="1"/>
    </xf>
    <xf numFmtId="0" fontId="0" fillId="0" borderId="59" xfId="0" applyBorder="1" applyAlignment="1">
      <alignment horizontal="center" vertical="top" wrapText="1"/>
    </xf>
    <xf numFmtId="0" fontId="0" fillId="0" borderId="60" xfId="0" applyBorder="1" applyAlignment="1">
      <alignment horizontal="center" vertical="top" wrapText="1"/>
    </xf>
    <xf numFmtId="0" fontId="14" fillId="0" borderId="0" xfId="0" applyFont="1" applyAlignment="1">
      <alignment horizontal="left" vertical="top" wrapText="1"/>
    </xf>
    <xf numFmtId="0" fontId="14" fillId="0" borderId="0" xfId="0" applyFont="1" applyAlignment="1">
      <alignment horizontal="left" vertical="top"/>
    </xf>
    <xf numFmtId="0" fontId="0" fillId="2" borderId="18" xfId="0" applyFill="1" applyBorder="1" applyAlignment="1">
      <alignment vertical="center"/>
    </xf>
    <xf numFmtId="0" fontId="0" fillId="2" borderId="19" xfId="0" applyFill="1" applyBorder="1" applyAlignment="1">
      <alignment vertical="center"/>
    </xf>
    <xf numFmtId="0" fontId="0" fillId="0" borderId="19" xfId="0" applyBorder="1" applyAlignment="1">
      <alignment horizontal="center" wrapText="1"/>
    </xf>
    <xf numFmtId="0" fontId="0" fillId="0" borderId="20" xfId="0" applyBorder="1" applyAlignment="1">
      <alignment horizontal="center" wrapText="1"/>
    </xf>
    <xf numFmtId="0" fontId="0" fillId="0" borderId="1" xfId="0" applyBorder="1" applyAlignment="1">
      <alignment horizontal="center"/>
    </xf>
    <xf numFmtId="0" fontId="0" fillId="0" borderId="22" xfId="0" applyBorder="1" applyAlignment="1">
      <alignment horizontal="center"/>
    </xf>
    <xf numFmtId="0" fontId="0" fillId="0" borderId="21" xfId="0" applyBorder="1" applyAlignment="1">
      <alignment horizontal="left"/>
    </xf>
    <xf numFmtId="0" fontId="0" fillId="0" borderId="1" xfId="0" applyBorder="1" applyAlignment="1">
      <alignment horizontal="left"/>
    </xf>
    <xf numFmtId="0" fontId="0" fillId="2" borderId="41" xfId="0" applyFill="1" applyBorder="1" applyAlignment="1">
      <alignment horizontal="left" vertical="top" wrapText="1"/>
    </xf>
    <xf numFmtId="0" fontId="0" fillId="2" borderId="12" xfId="0" applyFill="1" applyBorder="1" applyAlignment="1">
      <alignment horizontal="left" vertical="top"/>
    </xf>
  </cellXfs>
  <cellStyles count="5">
    <cellStyle name="Hyperlink" xfId="3" builtinId="8"/>
    <cellStyle name="Kablelis 2" xfId="4" xr:uid="{00000000-0005-0000-0000-000003000000}"/>
    <cellStyle name="Normal" xfId="0" builtinId="0"/>
    <cellStyle name="Normale 2" xfId="2" xr:uid="{00000000-0005-0000-0000-000004000000}"/>
    <cellStyle name="Percent" xfId="1" builtinId="5"/>
  </cellStyles>
  <dxfs count="0"/>
  <tableStyles count="0" defaultTableStyle="TableStyleMedium2" defaultPivotStyle="PivotStyleLight16"/>
  <colors>
    <mruColors>
      <color rgb="FF669900"/>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885824</xdr:colOff>
      <xdr:row>0</xdr:row>
      <xdr:rowOff>1061085</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2150" y="0"/>
          <a:ext cx="3057524" cy="1061085"/>
        </a:xfrm>
        <a:prstGeom prst="rect">
          <a:avLst/>
        </a:prstGeom>
        <a:noFill/>
      </xdr:spPr>
    </xdr:pic>
    <xdr:clientData/>
  </xdr:twoCellAnchor>
  <xdr:twoCellAnchor>
    <xdr:from>
      <xdr:col>5</xdr:col>
      <xdr:colOff>1105959</xdr:colOff>
      <xdr:row>8</xdr:row>
      <xdr:rowOff>400051</xdr:rowOff>
    </xdr:from>
    <xdr:to>
      <xdr:col>8</xdr:col>
      <xdr:colOff>427045</xdr:colOff>
      <xdr:row>9</xdr:row>
      <xdr:rowOff>68792</xdr:rowOff>
    </xdr:to>
    <xdr:sp macro="" textlink="">
      <xdr:nvSpPr>
        <xdr:cNvPr id="4" name="TextBox 3">
          <a:extLst>
            <a:ext uri="{FF2B5EF4-FFF2-40B4-BE49-F238E27FC236}">
              <a16:creationId xmlns:a16="http://schemas.microsoft.com/office/drawing/2014/main" id="{669277BA-BEF4-4D0B-A3F5-B5C07E41BA95}"/>
            </a:ext>
          </a:extLst>
        </xdr:cNvPr>
        <xdr:cNvSpPr txBox="1"/>
      </xdr:nvSpPr>
      <xdr:spPr>
        <a:xfrm>
          <a:off x="5545667" y="3749676"/>
          <a:ext cx="2035711" cy="801158"/>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accent1">
                  <a:lumMod val="50000"/>
                </a:schemeClr>
              </a:solidFill>
              <a:latin typeface="+mn-lt"/>
              <a:ea typeface="+mn-ea"/>
              <a:cs typeface="+mn-cs"/>
            </a:rPr>
            <a:t>Please provide the direct links to the web-pages, sections, where the information about the project is available. </a:t>
          </a:r>
          <a:endParaRPr lang="lt-LT" sz="1100" b="1" baseline="0">
            <a:solidFill>
              <a:schemeClr val="accent1">
                <a:lumMod val="50000"/>
              </a:schemeClr>
            </a:solidFill>
            <a:latin typeface="+mn-lt"/>
            <a:ea typeface="+mn-ea"/>
            <a:cs typeface="+mn-cs"/>
          </a:endParaRPr>
        </a:p>
        <a:p>
          <a:r>
            <a:rPr lang="en-US" sz="1100" b="1" baseline="0">
              <a:solidFill>
                <a:schemeClr val="accent1">
                  <a:lumMod val="50000"/>
                </a:schemeClr>
              </a:solidFill>
              <a:latin typeface="+mn-lt"/>
              <a:ea typeface="+mn-ea"/>
              <a:cs typeface="+mn-cs"/>
            </a:rPr>
            <a:t> </a:t>
          </a:r>
          <a:endParaRPr lang="lt-LT" sz="1100" b="1" baseline="0">
            <a:solidFill>
              <a:schemeClr val="accent1">
                <a:lumMod val="50000"/>
              </a:schemeClr>
            </a:solidFill>
            <a:latin typeface="+mn-lt"/>
            <a:ea typeface="+mn-ea"/>
            <a:cs typeface="+mn-cs"/>
          </a:endParaRPr>
        </a:p>
      </xdr:txBody>
    </xdr:sp>
    <xdr:clientData/>
  </xdr:twoCellAnchor>
  <xdr:twoCellAnchor>
    <xdr:from>
      <xdr:col>6</xdr:col>
      <xdr:colOff>47625</xdr:colOff>
      <xdr:row>11</xdr:row>
      <xdr:rowOff>28575</xdr:rowOff>
    </xdr:from>
    <xdr:to>
      <xdr:col>8</xdr:col>
      <xdr:colOff>400050</xdr:colOff>
      <xdr:row>14</xdr:row>
      <xdr:rowOff>296334</xdr:rowOff>
    </xdr:to>
    <xdr:sp macro="" textlink="">
      <xdr:nvSpPr>
        <xdr:cNvPr id="12" name="TextBox 11">
          <a:extLst>
            <a:ext uri="{FF2B5EF4-FFF2-40B4-BE49-F238E27FC236}">
              <a16:creationId xmlns:a16="http://schemas.microsoft.com/office/drawing/2014/main" id="{C1A47220-A5BF-4ED7-9E73-7EDDA5B8DB7B}"/>
            </a:ext>
          </a:extLst>
        </xdr:cNvPr>
        <xdr:cNvSpPr txBox="1"/>
      </xdr:nvSpPr>
      <xdr:spPr>
        <a:xfrm>
          <a:off x="5984875" y="5267325"/>
          <a:ext cx="1569508" cy="1468967"/>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accent1">
                  <a:lumMod val="50000"/>
                </a:schemeClr>
              </a:solidFill>
              <a:latin typeface="+mn-lt"/>
              <a:ea typeface="+mn-ea"/>
              <a:cs typeface="+mn-cs"/>
            </a:rPr>
            <a:t>In 1 original (some documents are allowed as copies) and 1 e-version. For the rules of submission see Guidelines for Grant Applicants, section 3.5.2.</a:t>
          </a:r>
          <a:endParaRPr lang="lt-LT" sz="1100" b="1" baseline="0">
            <a:solidFill>
              <a:schemeClr val="accent1">
                <a:lumMod val="50000"/>
              </a:schemeClr>
            </a:solidFill>
            <a:latin typeface="+mn-lt"/>
            <a:ea typeface="+mn-ea"/>
            <a:cs typeface="+mn-cs"/>
          </a:endParaRPr>
        </a:p>
        <a:p>
          <a:r>
            <a:rPr lang="en-US" sz="1400" b="1" baseline="0">
              <a:solidFill>
                <a:schemeClr val="accent1">
                  <a:lumMod val="50000"/>
                </a:schemeClr>
              </a:solidFill>
              <a:latin typeface="+mn-lt"/>
              <a:ea typeface="+mn-ea"/>
              <a:cs typeface="+mn-cs"/>
            </a:rPr>
            <a:t> </a:t>
          </a:r>
          <a:endParaRPr lang="lt-LT" sz="1400" b="1" baseline="0">
            <a:solidFill>
              <a:schemeClr val="accent1">
                <a:lumMod val="50000"/>
              </a:schemeClr>
            </a:solidFill>
            <a:latin typeface="+mn-lt"/>
            <a:ea typeface="+mn-ea"/>
            <a:cs typeface="+mn-cs"/>
          </a:endParaRPr>
        </a:p>
      </xdr:txBody>
    </xdr:sp>
    <xdr:clientData/>
  </xdr:twoCellAnchor>
  <xdr:twoCellAnchor>
    <xdr:from>
      <xdr:col>5</xdr:col>
      <xdr:colOff>523875</xdr:colOff>
      <xdr:row>8</xdr:row>
      <xdr:rowOff>733426</xdr:rowOff>
    </xdr:from>
    <xdr:to>
      <xdr:col>5</xdr:col>
      <xdr:colOff>1085850</xdr:colOff>
      <xdr:row>8</xdr:row>
      <xdr:rowOff>933450</xdr:rowOff>
    </xdr:to>
    <xdr:cxnSp macro="">
      <xdr:nvCxnSpPr>
        <xdr:cNvPr id="13" name="Straight Arrow Connector 24">
          <a:extLst>
            <a:ext uri="{FF2B5EF4-FFF2-40B4-BE49-F238E27FC236}">
              <a16:creationId xmlns:a16="http://schemas.microsoft.com/office/drawing/2014/main" id="{82C76427-7029-4F92-B3D9-486BC8E68C80}"/>
            </a:ext>
          </a:extLst>
        </xdr:cNvPr>
        <xdr:cNvCxnSpPr/>
      </xdr:nvCxnSpPr>
      <xdr:spPr>
        <a:xfrm flipH="1" flipV="1">
          <a:off x="4752975" y="4105276"/>
          <a:ext cx="561975" cy="200024"/>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5</xdr:col>
      <xdr:colOff>638176</xdr:colOff>
      <xdr:row>11</xdr:row>
      <xdr:rowOff>209550</xdr:rowOff>
    </xdr:from>
    <xdr:to>
      <xdr:col>6</xdr:col>
      <xdr:colOff>47625</xdr:colOff>
      <xdr:row>12</xdr:row>
      <xdr:rowOff>0</xdr:rowOff>
    </xdr:to>
    <xdr:cxnSp macro="">
      <xdr:nvCxnSpPr>
        <xdr:cNvPr id="14" name="Straight Arrow Connector 24">
          <a:extLst>
            <a:ext uri="{FF2B5EF4-FFF2-40B4-BE49-F238E27FC236}">
              <a16:creationId xmlns:a16="http://schemas.microsoft.com/office/drawing/2014/main" id="{88C45781-C447-4E0B-9896-FC49CA8155BA}"/>
            </a:ext>
          </a:extLst>
        </xdr:cNvPr>
        <xdr:cNvCxnSpPr/>
      </xdr:nvCxnSpPr>
      <xdr:spPr>
        <a:xfrm flipH="1" flipV="1">
          <a:off x="4867276" y="5476875"/>
          <a:ext cx="838199" cy="171450"/>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6</xdr:col>
      <xdr:colOff>140758</xdr:colOff>
      <xdr:row>6</xdr:row>
      <xdr:rowOff>428626</xdr:rowOff>
    </xdr:from>
    <xdr:to>
      <xdr:col>8</xdr:col>
      <xdr:colOff>436033</xdr:colOff>
      <xdr:row>8</xdr:row>
      <xdr:rowOff>121708</xdr:rowOff>
    </xdr:to>
    <xdr:sp macro="" textlink="">
      <xdr:nvSpPr>
        <xdr:cNvPr id="23" name="TextBox 22">
          <a:extLst>
            <a:ext uri="{FF2B5EF4-FFF2-40B4-BE49-F238E27FC236}">
              <a16:creationId xmlns:a16="http://schemas.microsoft.com/office/drawing/2014/main" id="{92DD98F8-5287-4037-96AC-79123FA990C2}"/>
            </a:ext>
          </a:extLst>
        </xdr:cNvPr>
        <xdr:cNvSpPr txBox="1"/>
      </xdr:nvSpPr>
      <xdr:spPr>
        <a:xfrm>
          <a:off x="6078008" y="2825751"/>
          <a:ext cx="1512358" cy="645582"/>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accent1">
                  <a:lumMod val="50000"/>
                </a:schemeClr>
              </a:solidFill>
              <a:latin typeface="+mn-lt"/>
              <a:ea typeface="+mn-ea"/>
              <a:cs typeface="+mn-cs"/>
            </a:rPr>
            <a:t>The reporting period is taken from the Reporting Schedule. </a:t>
          </a:r>
          <a:endParaRPr lang="lt-LT" sz="1100" b="1" baseline="0">
            <a:solidFill>
              <a:schemeClr val="accent1">
                <a:lumMod val="50000"/>
              </a:schemeClr>
            </a:solidFill>
            <a:latin typeface="+mn-lt"/>
            <a:ea typeface="+mn-ea"/>
            <a:cs typeface="+mn-cs"/>
          </a:endParaRPr>
        </a:p>
        <a:p>
          <a:r>
            <a:rPr lang="en-US" sz="1100" b="1" baseline="0">
              <a:solidFill>
                <a:schemeClr val="accent1">
                  <a:lumMod val="50000"/>
                </a:schemeClr>
              </a:solidFill>
              <a:latin typeface="+mn-lt"/>
              <a:ea typeface="+mn-ea"/>
              <a:cs typeface="+mn-cs"/>
            </a:rPr>
            <a:t> </a:t>
          </a:r>
          <a:endParaRPr lang="lt-LT" sz="1100" b="1" baseline="0">
            <a:solidFill>
              <a:schemeClr val="accent1">
                <a:lumMod val="50000"/>
              </a:schemeClr>
            </a:solidFill>
            <a:latin typeface="+mn-lt"/>
            <a:ea typeface="+mn-ea"/>
            <a:cs typeface="+mn-cs"/>
          </a:endParaRPr>
        </a:p>
      </xdr:txBody>
    </xdr:sp>
    <xdr:clientData/>
  </xdr:twoCellAnchor>
  <xdr:twoCellAnchor>
    <xdr:from>
      <xdr:col>5</xdr:col>
      <xdr:colOff>1004358</xdr:colOff>
      <xdr:row>7</xdr:row>
      <xdr:rowOff>188384</xdr:rowOff>
    </xdr:from>
    <xdr:to>
      <xdr:col>6</xdr:col>
      <xdr:colOff>137583</xdr:colOff>
      <xdr:row>8</xdr:row>
      <xdr:rowOff>7408</xdr:rowOff>
    </xdr:to>
    <xdr:cxnSp macro="">
      <xdr:nvCxnSpPr>
        <xdr:cNvPr id="24" name="Straight Arrow Connector 24">
          <a:extLst>
            <a:ext uri="{FF2B5EF4-FFF2-40B4-BE49-F238E27FC236}">
              <a16:creationId xmlns:a16="http://schemas.microsoft.com/office/drawing/2014/main" id="{0B6F19C1-16E5-4689-A778-986C1BE99C4B}"/>
            </a:ext>
          </a:extLst>
        </xdr:cNvPr>
        <xdr:cNvCxnSpPr/>
      </xdr:nvCxnSpPr>
      <xdr:spPr>
        <a:xfrm flipH="1" flipV="1">
          <a:off x="5444066" y="3157009"/>
          <a:ext cx="630767" cy="200024"/>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5</xdr:col>
      <xdr:colOff>1428750</xdr:colOff>
      <xdr:row>16</xdr:row>
      <xdr:rowOff>10584</xdr:rowOff>
    </xdr:from>
    <xdr:to>
      <xdr:col>8</xdr:col>
      <xdr:colOff>397933</xdr:colOff>
      <xdr:row>21</xdr:row>
      <xdr:rowOff>148167</xdr:rowOff>
    </xdr:to>
    <xdr:sp macro="" textlink="">
      <xdr:nvSpPr>
        <xdr:cNvPr id="9" name="TextBox 8">
          <a:extLst>
            <a:ext uri="{FF2B5EF4-FFF2-40B4-BE49-F238E27FC236}">
              <a16:creationId xmlns:a16="http://schemas.microsoft.com/office/drawing/2014/main" id="{E83EDA5C-1EAF-4BC0-A796-6264E0301B3E}"/>
            </a:ext>
          </a:extLst>
        </xdr:cNvPr>
        <xdr:cNvSpPr txBox="1"/>
      </xdr:nvSpPr>
      <xdr:spPr>
        <a:xfrm>
          <a:off x="5868458" y="7016751"/>
          <a:ext cx="1683808" cy="1486958"/>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u="sng" baseline="0">
              <a:solidFill>
                <a:schemeClr val="accent1">
                  <a:lumMod val="50000"/>
                </a:schemeClr>
              </a:solidFill>
              <a:latin typeface="+mn-lt"/>
              <a:ea typeface="+mn-ea"/>
              <a:cs typeface="+mn-cs"/>
            </a:rPr>
            <a:t>IMPORTANT:</a:t>
          </a:r>
          <a:r>
            <a:rPr lang="en-US" sz="1100" b="1" baseline="0">
              <a:solidFill>
                <a:schemeClr val="accent1">
                  <a:lumMod val="50000"/>
                </a:schemeClr>
              </a:solidFill>
              <a:latin typeface="+mn-lt"/>
              <a:ea typeface="+mn-ea"/>
              <a:cs typeface="+mn-cs"/>
            </a:rPr>
            <a:t> having printed out the report, before submission, please make sure that </a:t>
          </a:r>
          <a:r>
            <a:rPr lang="en-US" sz="1100" b="1" u="sng" baseline="0">
              <a:solidFill>
                <a:schemeClr val="accent1">
                  <a:lumMod val="50000"/>
                </a:schemeClr>
              </a:solidFill>
              <a:latin typeface="+mn-lt"/>
              <a:ea typeface="+mn-ea"/>
              <a:cs typeface="+mn-cs"/>
            </a:rPr>
            <a:t>all sections are printed correctly, no text disappeared or became invisible</a:t>
          </a:r>
          <a:r>
            <a:rPr lang="en-US" sz="1100" b="1" baseline="0">
              <a:solidFill>
                <a:schemeClr val="accent1">
                  <a:lumMod val="50000"/>
                </a:schemeClr>
              </a:solidFill>
              <a:latin typeface="+mn-lt"/>
              <a:ea typeface="+mn-ea"/>
              <a:cs typeface="+mn-cs"/>
            </a:rPr>
            <a:t>. </a:t>
          </a:r>
          <a:endParaRPr lang="lt-LT" sz="1100" b="1" baseline="0">
            <a:solidFill>
              <a:schemeClr val="accent1">
                <a:lumMod val="50000"/>
              </a:schemeClr>
            </a:solidFill>
            <a:latin typeface="+mn-lt"/>
            <a:ea typeface="+mn-ea"/>
            <a:cs typeface="+mn-cs"/>
          </a:endParaRPr>
        </a:p>
        <a:p>
          <a:r>
            <a:rPr lang="en-US" sz="1400" b="1" baseline="0">
              <a:solidFill>
                <a:schemeClr val="accent1">
                  <a:lumMod val="50000"/>
                </a:schemeClr>
              </a:solidFill>
              <a:latin typeface="+mn-lt"/>
              <a:ea typeface="+mn-ea"/>
              <a:cs typeface="+mn-cs"/>
            </a:rPr>
            <a:t> </a:t>
          </a:r>
          <a:endParaRPr lang="lt-LT" sz="1400" b="1" baseline="0">
            <a:solidFill>
              <a:schemeClr val="accent1">
                <a:lumMod val="50000"/>
              </a:schemeClr>
            </a:solidFill>
            <a:latin typeface="+mn-lt"/>
            <a:ea typeface="+mn-ea"/>
            <a:cs typeface="+mn-cs"/>
          </a:endParaRPr>
        </a:p>
      </xdr:txBody>
    </xdr:sp>
    <xdr:clientData/>
  </xdr:twoCellAnchor>
  <xdr:twoCellAnchor>
    <xdr:from>
      <xdr:col>5</xdr:col>
      <xdr:colOff>552450</xdr:colOff>
      <xdr:row>18</xdr:row>
      <xdr:rowOff>47625</xdr:rowOff>
    </xdr:from>
    <xdr:to>
      <xdr:col>5</xdr:col>
      <xdr:colOff>1390649</xdr:colOff>
      <xdr:row>19</xdr:row>
      <xdr:rowOff>28575</xdr:rowOff>
    </xdr:to>
    <xdr:cxnSp macro="">
      <xdr:nvCxnSpPr>
        <xdr:cNvPr id="10" name="Straight Arrow Connector 24">
          <a:extLst>
            <a:ext uri="{FF2B5EF4-FFF2-40B4-BE49-F238E27FC236}">
              <a16:creationId xmlns:a16="http://schemas.microsoft.com/office/drawing/2014/main" id="{B3D8CBEC-B5CF-4C87-90F6-0946F339966C}"/>
            </a:ext>
          </a:extLst>
        </xdr:cNvPr>
        <xdr:cNvCxnSpPr/>
      </xdr:nvCxnSpPr>
      <xdr:spPr>
        <a:xfrm flipH="1" flipV="1">
          <a:off x="4781550" y="7877175"/>
          <a:ext cx="838199" cy="171450"/>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3</xdr:row>
      <xdr:rowOff>0</xdr:rowOff>
    </xdr:from>
    <xdr:to>
      <xdr:col>3</xdr:col>
      <xdr:colOff>12700</xdr:colOff>
      <xdr:row>4</xdr:row>
      <xdr:rowOff>6350</xdr:rowOff>
    </xdr:to>
    <xdr:sp macro="" textlink="">
      <xdr:nvSpPr>
        <xdr:cNvPr id="2" name="Rectangle: Rounded Corners 6">
          <a:extLst>
            <a:ext uri="{FF2B5EF4-FFF2-40B4-BE49-F238E27FC236}">
              <a16:creationId xmlns:a16="http://schemas.microsoft.com/office/drawing/2014/main" id="{CF162523-36B4-4CC4-89DA-E8F6CAB1A137}"/>
            </a:ext>
          </a:extLst>
        </xdr:cNvPr>
        <xdr:cNvSpPr/>
      </xdr:nvSpPr>
      <xdr:spPr>
        <a:xfrm>
          <a:off x="1219200" y="571500"/>
          <a:ext cx="622300" cy="196850"/>
        </a:xfrm>
        <a:prstGeom prst="roundRect">
          <a:avLst/>
        </a:prstGeom>
        <a:noFill/>
        <a:ln w="317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2193925</xdr:colOff>
      <xdr:row>4</xdr:row>
      <xdr:rowOff>106362</xdr:rowOff>
    </xdr:from>
    <xdr:to>
      <xdr:col>2</xdr:col>
      <xdr:colOff>263525</xdr:colOff>
      <xdr:row>6</xdr:row>
      <xdr:rowOff>296862</xdr:rowOff>
    </xdr:to>
    <xdr:sp macro="" textlink="">
      <xdr:nvSpPr>
        <xdr:cNvPr id="3" name="Speech Bubble: Rectangle 8">
          <a:extLst>
            <a:ext uri="{FF2B5EF4-FFF2-40B4-BE49-F238E27FC236}">
              <a16:creationId xmlns:a16="http://schemas.microsoft.com/office/drawing/2014/main" id="{4EF1610B-A371-46A2-B631-04AE732B45F9}"/>
            </a:ext>
          </a:extLst>
        </xdr:cNvPr>
        <xdr:cNvSpPr/>
      </xdr:nvSpPr>
      <xdr:spPr>
        <a:xfrm>
          <a:off x="2193925" y="1836737"/>
          <a:ext cx="2117725" cy="936625"/>
        </a:xfrm>
        <a:prstGeom prst="wedgeRectCallout">
          <a:avLst>
            <a:gd name="adj1" fmla="val 64584"/>
            <a:gd name="adj2" fmla="val -76527"/>
          </a:avLst>
        </a:prstGeom>
        <a:solidFill>
          <a:schemeClr val="accent4">
            <a:lumMod val="20000"/>
            <a:lumOff val="80000"/>
          </a:schemeClr>
        </a:solid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lt-LT" sz="1200" b="1" baseline="0">
              <a:solidFill>
                <a:schemeClr val="accent1">
                  <a:lumMod val="50000"/>
                </a:schemeClr>
              </a:solidFill>
            </a:rPr>
            <a:t>Please follow total amount  indicated in the Table 12 of the contracted project description</a:t>
          </a:r>
          <a:r>
            <a:rPr lang="en-GB" sz="1200" b="1" baseline="0">
              <a:solidFill>
                <a:schemeClr val="accent1">
                  <a:lumMod val="50000"/>
                </a:schemeClr>
              </a:solidFill>
            </a:rPr>
            <a:t>.</a:t>
          </a:r>
          <a:endParaRPr lang="lt-LT" sz="1200" b="1" baseline="0">
            <a:solidFill>
              <a:schemeClr val="accent1">
                <a:lumMod val="50000"/>
              </a:schemeClr>
            </a:solidFill>
          </a:endParaRPr>
        </a:p>
      </xdr:txBody>
    </xdr:sp>
    <xdr:clientData/>
  </xdr:twoCellAnchor>
  <xdr:twoCellAnchor>
    <xdr:from>
      <xdr:col>3</xdr:col>
      <xdr:colOff>431800</xdr:colOff>
      <xdr:row>3</xdr:row>
      <xdr:rowOff>31750</xdr:rowOff>
    </xdr:from>
    <xdr:to>
      <xdr:col>4</xdr:col>
      <xdr:colOff>0</xdr:colOff>
      <xdr:row>4</xdr:row>
      <xdr:rowOff>38100</xdr:rowOff>
    </xdr:to>
    <xdr:sp macro="" textlink="">
      <xdr:nvSpPr>
        <xdr:cNvPr id="4" name="Rectangle: Rounded Corners 10">
          <a:extLst>
            <a:ext uri="{FF2B5EF4-FFF2-40B4-BE49-F238E27FC236}">
              <a16:creationId xmlns:a16="http://schemas.microsoft.com/office/drawing/2014/main" id="{68F46BBD-756D-4718-8BFA-ED9753C1D557}"/>
            </a:ext>
          </a:extLst>
        </xdr:cNvPr>
        <xdr:cNvSpPr/>
      </xdr:nvSpPr>
      <xdr:spPr>
        <a:xfrm>
          <a:off x="2260600" y="603250"/>
          <a:ext cx="177800" cy="196850"/>
        </a:xfrm>
        <a:prstGeom prst="roundRect">
          <a:avLst/>
        </a:prstGeom>
        <a:noFill/>
        <a:ln w="317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1416050</xdr:colOff>
      <xdr:row>5</xdr:row>
      <xdr:rowOff>38100</xdr:rowOff>
    </xdr:from>
    <xdr:to>
      <xdr:col>5</xdr:col>
      <xdr:colOff>209550</xdr:colOff>
      <xdr:row>8</xdr:row>
      <xdr:rowOff>171450</xdr:rowOff>
    </xdr:to>
    <xdr:sp macro="" textlink="">
      <xdr:nvSpPr>
        <xdr:cNvPr id="5" name="Speech Bubble: Rectangle 11">
          <a:extLst>
            <a:ext uri="{FF2B5EF4-FFF2-40B4-BE49-F238E27FC236}">
              <a16:creationId xmlns:a16="http://schemas.microsoft.com/office/drawing/2014/main" id="{98179D80-0917-4131-B1F9-AE32DFB5BA4D}"/>
            </a:ext>
          </a:extLst>
        </xdr:cNvPr>
        <xdr:cNvSpPr/>
      </xdr:nvSpPr>
      <xdr:spPr>
        <a:xfrm>
          <a:off x="2435225" y="990600"/>
          <a:ext cx="822325" cy="704850"/>
        </a:xfrm>
        <a:prstGeom prst="wedgeRectCallout">
          <a:avLst>
            <a:gd name="adj1" fmla="val -76135"/>
            <a:gd name="adj2" fmla="val -88612"/>
          </a:avLst>
        </a:prstGeom>
        <a:solidFill>
          <a:schemeClr val="accent4">
            <a:lumMod val="20000"/>
            <a:lumOff val="80000"/>
          </a:schemeClr>
        </a:solid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lt-LT" sz="1200" b="1" baseline="0">
              <a:solidFill>
                <a:schemeClr val="accent1">
                  <a:lumMod val="50000"/>
                </a:schemeClr>
              </a:solidFill>
            </a:rPr>
            <a:t>Total amount can be calculated summing up different costs (budget items) of the same activity.</a:t>
          </a:r>
          <a:r>
            <a:rPr lang="en-US" sz="1200" b="1" baseline="0">
              <a:solidFill>
                <a:schemeClr val="accent1">
                  <a:lumMod val="50000"/>
                </a:schemeClr>
              </a:solidFill>
            </a:rPr>
            <a:t> </a:t>
          </a:r>
          <a:r>
            <a:rPr lang="lt-LT" sz="1200" b="1" baseline="0">
              <a:solidFill>
                <a:schemeClr val="accent1">
                  <a:lumMod val="50000"/>
                </a:schemeClr>
              </a:solidFill>
            </a:rPr>
            <a:t>In presented case it could be per-diems, travel tickets</a:t>
          </a:r>
          <a:r>
            <a:rPr lang="lt-LT" sz="1200" b="1" baseline="0">
              <a:solidFill>
                <a:schemeClr val="accent1">
                  <a:lumMod val="50000"/>
                </a:schemeClr>
              </a:solidFill>
              <a:latin typeface="+mn-lt"/>
              <a:ea typeface="+mn-ea"/>
              <a:cs typeface="+mn-cs"/>
            </a:rPr>
            <a:t>, accom</a:t>
          </a:r>
          <a:r>
            <a:rPr lang="en-GB" sz="1200" b="1" baseline="0">
              <a:solidFill>
                <a:schemeClr val="accent1">
                  <a:lumMod val="50000"/>
                </a:schemeClr>
              </a:solidFill>
              <a:latin typeface="+mn-lt"/>
              <a:ea typeface="+mn-ea"/>
              <a:cs typeface="+mn-cs"/>
            </a:rPr>
            <a:t>m</a:t>
          </a:r>
          <a:r>
            <a:rPr lang="lt-LT" sz="1200" b="1" baseline="0">
              <a:solidFill>
                <a:schemeClr val="accent1">
                  <a:lumMod val="50000"/>
                </a:schemeClr>
              </a:solidFill>
              <a:latin typeface="+mn-lt"/>
              <a:ea typeface="+mn-ea"/>
              <a:cs typeface="+mn-cs"/>
            </a:rPr>
            <a:t>odation </a:t>
          </a:r>
          <a:r>
            <a:rPr lang="lt-LT" sz="1200" b="1" baseline="0">
              <a:solidFill>
                <a:schemeClr val="accent1">
                  <a:lumMod val="50000"/>
                </a:schemeClr>
              </a:solidFill>
            </a:rPr>
            <a:t>costs</a:t>
          </a:r>
          <a:r>
            <a:rPr lang="en-GB" sz="1200" b="1" baseline="0">
              <a:solidFill>
                <a:schemeClr val="accent1">
                  <a:lumMod val="50000"/>
                </a:schemeClr>
              </a:solidFill>
            </a:rPr>
            <a:t>.</a:t>
          </a:r>
          <a:r>
            <a:rPr lang="lt-LT" sz="1200" b="1" baseline="0">
              <a:solidFill>
                <a:schemeClr val="accent1">
                  <a:lumMod val="50000"/>
                </a:schemeClr>
              </a:solidFill>
            </a:rPr>
            <a:t> ect. </a:t>
          </a:r>
        </a:p>
      </xdr:txBody>
    </xdr:sp>
    <xdr:clientData/>
  </xdr:twoCellAnchor>
  <xdr:twoCellAnchor>
    <xdr:from>
      <xdr:col>2</xdr:col>
      <xdr:colOff>571500</xdr:colOff>
      <xdr:row>4</xdr:row>
      <xdr:rowOff>361950</xdr:rowOff>
    </xdr:from>
    <xdr:to>
      <xdr:col>3</xdr:col>
      <xdr:colOff>1263650</xdr:colOff>
      <xdr:row>7</xdr:row>
      <xdr:rowOff>120650</xdr:rowOff>
    </xdr:to>
    <xdr:sp macro="" textlink="">
      <xdr:nvSpPr>
        <xdr:cNvPr id="6" name="Speech Bubble: Rectangle 13">
          <a:extLst>
            <a:ext uri="{FF2B5EF4-FFF2-40B4-BE49-F238E27FC236}">
              <a16:creationId xmlns:a16="http://schemas.microsoft.com/office/drawing/2014/main" id="{E89D4C12-5C8B-4C47-8435-68DA99AB90FC}"/>
            </a:ext>
          </a:extLst>
        </xdr:cNvPr>
        <xdr:cNvSpPr/>
      </xdr:nvSpPr>
      <xdr:spPr>
        <a:xfrm>
          <a:off x="1790700" y="952500"/>
          <a:ext cx="644525" cy="501650"/>
        </a:xfrm>
        <a:prstGeom prst="wedgeRectCallout">
          <a:avLst>
            <a:gd name="adj1" fmla="val 24543"/>
            <a:gd name="adj2" fmla="val -100306"/>
          </a:avLst>
        </a:prstGeom>
        <a:solidFill>
          <a:srgbClr val="8064A2">
            <a:lumMod val="20000"/>
            <a:lumOff val="80000"/>
          </a:srgbClr>
        </a:solidFill>
        <a:ln w="25400" cap="flat" cmpd="sng" algn="ctr">
          <a:solidFill>
            <a:srgbClr val="8064A2">
              <a:lumMod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lt-LT" sz="1200" b="1" i="0" u="none" strike="noStrike" kern="0" cap="none" spc="0" normalizeH="0" baseline="0" noProof="0">
              <a:ln>
                <a:noFill/>
              </a:ln>
              <a:solidFill>
                <a:srgbClr val="4F81BD">
                  <a:lumMod val="50000"/>
                </a:srgbClr>
              </a:solidFill>
              <a:effectLst/>
              <a:uLnTx/>
              <a:uFillTx/>
              <a:latin typeface="Calibri" panose="020F0502020204030204"/>
              <a:ea typeface="+mn-ea"/>
              <a:cs typeface="+mn-cs"/>
            </a:rPr>
            <a:t>I</a:t>
          </a:r>
          <a:r>
            <a:rPr kumimoji="0" lang="en-US" sz="1200" b="1" i="0" u="none" strike="noStrike" kern="0" cap="none" spc="0" normalizeH="0" baseline="0" noProof="0">
              <a:ln>
                <a:noFill/>
              </a:ln>
              <a:solidFill>
                <a:srgbClr val="4F81BD">
                  <a:lumMod val="50000"/>
                </a:srgbClr>
              </a:solidFill>
              <a:effectLst/>
              <a:uLnTx/>
              <a:uFillTx/>
              <a:latin typeface="Calibri" panose="020F0502020204030204"/>
              <a:ea typeface="+mn-ea"/>
              <a:cs typeface="+mn-cs"/>
            </a:rPr>
            <a:t>n</a:t>
          </a:r>
          <a:r>
            <a:rPr kumimoji="0" lang="lt-LT" sz="1200" b="1" i="0" u="none" strike="noStrike" kern="0" cap="none" spc="0" normalizeH="0" baseline="0" noProof="0">
              <a:ln>
                <a:noFill/>
              </a:ln>
              <a:solidFill>
                <a:srgbClr val="4F81BD">
                  <a:lumMod val="50000"/>
                </a:srgbClr>
              </a:solidFill>
              <a:effectLst/>
              <a:uLnTx/>
              <a:uFillTx/>
              <a:latin typeface="Calibri" panose="020F0502020204030204"/>
              <a:ea typeface="+mn-ea"/>
              <a:cs typeface="+mn-cs"/>
            </a:rPr>
            <a:t>formation shall mach the reported costs indicated in the Table 5 of the Report</a:t>
          </a:r>
          <a:r>
            <a:rPr kumimoji="0" lang="en-GB" sz="1200" b="1" i="0" u="none" strike="noStrike" kern="0" cap="none" spc="0" normalizeH="0" baseline="0" noProof="0">
              <a:ln>
                <a:noFill/>
              </a:ln>
              <a:solidFill>
                <a:srgbClr val="4F81BD">
                  <a:lumMod val="50000"/>
                </a:srgbClr>
              </a:solidFill>
              <a:effectLst/>
              <a:uLnTx/>
              <a:uFillTx/>
              <a:latin typeface="Calibri" panose="020F0502020204030204"/>
              <a:ea typeface="+mn-ea"/>
              <a:cs typeface="+mn-cs"/>
            </a:rPr>
            <a:t>.</a:t>
          </a:r>
          <a:endParaRPr kumimoji="0" lang="lt-LT" sz="1200" b="1" i="0" u="none" strike="noStrike" kern="0" cap="none" spc="0" normalizeH="0" baseline="0" noProof="0">
            <a:ln>
              <a:noFill/>
            </a:ln>
            <a:solidFill>
              <a:srgbClr val="4F81BD">
                <a:lumMod val="50000"/>
              </a:srgbClr>
            </a:solidFill>
            <a:effectLst/>
            <a:uLnTx/>
            <a:uFillTx/>
            <a:latin typeface="Calibri" panose="020F0502020204030204"/>
            <a:ea typeface="+mn-ea"/>
            <a:cs typeface="+mn-cs"/>
          </a:endParaRPr>
        </a:p>
      </xdr:txBody>
    </xdr:sp>
    <xdr:clientData/>
  </xdr:twoCellAnchor>
  <xdr:twoCellAnchor>
    <xdr:from>
      <xdr:col>4</xdr:col>
      <xdr:colOff>654050</xdr:colOff>
      <xdr:row>3</xdr:row>
      <xdr:rowOff>44450</xdr:rowOff>
    </xdr:from>
    <xdr:to>
      <xdr:col>5</xdr:col>
      <xdr:colOff>19050</xdr:colOff>
      <xdr:row>4</xdr:row>
      <xdr:rowOff>50800</xdr:rowOff>
    </xdr:to>
    <xdr:sp macro="" textlink="">
      <xdr:nvSpPr>
        <xdr:cNvPr id="7" name="Rectangle: Rounded Corners 14">
          <a:extLst>
            <a:ext uri="{FF2B5EF4-FFF2-40B4-BE49-F238E27FC236}">
              <a16:creationId xmlns:a16="http://schemas.microsoft.com/office/drawing/2014/main" id="{00381823-5C7D-4F7C-B629-A025FC70463A}"/>
            </a:ext>
          </a:extLst>
        </xdr:cNvPr>
        <xdr:cNvSpPr/>
      </xdr:nvSpPr>
      <xdr:spPr>
        <a:xfrm>
          <a:off x="3044825" y="615950"/>
          <a:ext cx="22225" cy="196850"/>
        </a:xfrm>
        <a:prstGeom prst="roundRect">
          <a:avLst/>
        </a:prstGeom>
        <a:noFill/>
        <a:ln w="317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438150</xdr:colOff>
      <xdr:row>2</xdr:row>
      <xdr:rowOff>676275</xdr:rowOff>
    </xdr:from>
    <xdr:to>
      <xdr:col>8</xdr:col>
      <xdr:colOff>254000</xdr:colOff>
      <xdr:row>4</xdr:row>
      <xdr:rowOff>314325</xdr:rowOff>
    </xdr:to>
    <xdr:sp macro="" textlink="">
      <xdr:nvSpPr>
        <xdr:cNvPr id="8" name="Speech Bubble: Rectangle 9">
          <a:extLst>
            <a:ext uri="{FF2B5EF4-FFF2-40B4-BE49-F238E27FC236}">
              <a16:creationId xmlns:a16="http://schemas.microsoft.com/office/drawing/2014/main" id="{54D47638-4B6A-4DD7-AE83-849603D8F487}"/>
            </a:ext>
          </a:extLst>
        </xdr:cNvPr>
        <xdr:cNvSpPr/>
      </xdr:nvSpPr>
      <xdr:spPr>
        <a:xfrm>
          <a:off x="9328150" y="1144588"/>
          <a:ext cx="1720850" cy="900112"/>
        </a:xfrm>
        <a:prstGeom prst="wedgeRectCallout">
          <a:avLst>
            <a:gd name="adj1" fmla="val -85424"/>
            <a:gd name="adj2" fmla="val -13906"/>
          </a:avLst>
        </a:prstGeom>
        <a:solidFill>
          <a:schemeClr val="accent4">
            <a:lumMod val="20000"/>
            <a:lumOff val="80000"/>
          </a:schemeClr>
        </a:solid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baseline="0">
              <a:solidFill>
                <a:schemeClr val="accent1">
                  <a:lumMod val="50000"/>
                </a:schemeClr>
              </a:solidFill>
            </a:rPr>
            <a:t>Remember</a:t>
          </a:r>
          <a:r>
            <a:rPr lang="lt-LT" sz="1200" b="1" baseline="0">
              <a:solidFill>
                <a:schemeClr val="accent1">
                  <a:lumMod val="50000"/>
                </a:schemeClr>
              </a:solidFill>
            </a:rPr>
            <a:t> to indicate the accumulated amount</a:t>
          </a:r>
          <a:r>
            <a:rPr lang="en-US" sz="1200" b="1" baseline="0">
              <a:solidFill>
                <a:schemeClr val="accent1">
                  <a:lumMod val="50000"/>
                </a:schemeClr>
              </a:solidFill>
            </a:rPr>
            <a:t>(s)</a:t>
          </a:r>
          <a:r>
            <a:rPr lang="lt-LT" sz="1200" b="1" baseline="0">
              <a:solidFill>
                <a:schemeClr val="accent1">
                  <a:lumMod val="50000"/>
                </a:schemeClr>
              </a:solidFill>
            </a:rPr>
            <a:t> from the </a:t>
          </a:r>
          <a:r>
            <a:rPr lang="lt-LT" sz="1200" b="1" baseline="0">
              <a:solidFill>
                <a:schemeClr val="accent1">
                  <a:lumMod val="50000"/>
                </a:schemeClr>
              </a:solidFill>
              <a:latin typeface="+mn-lt"/>
              <a:ea typeface="+mn-ea"/>
              <a:cs typeface="+mn-cs"/>
            </a:rPr>
            <a:t>previo</a:t>
          </a:r>
          <a:r>
            <a:rPr lang="en-GB" sz="1200" b="1" baseline="0">
              <a:solidFill>
                <a:schemeClr val="accent1">
                  <a:lumMod val="50000"/>
                </a:schemeClr>
              </a:solidFill>
              <a:latin typeface="+mn-lt"/>
              <a:ea typeface="+mn-ea"/>
              <a:cs typeface="+mn-cs"/>
            </a:rPr>
            <a:t>u</a:t>
          </a:r>
          <a:r>
            <a:rPr lang="lt-LT" sz="1200" b="1" baseline="0">
              <a:solidFill>
                <a:schemeClr val="accent1">
                  <a:lumMod val="50000"/>
                </a:schemeClr>
              </a:solidFill>
              <a:latin typeface="+mn-lt"/>
              <a:ea typeface="+mn-ea"/>
              <a:cs typeface="+mn-cs"/>
            </a:rPr>
            <a:t>s Report</a:t>
          </a:r>
          <a:r>
            <a:rPr lang="en-US" sz="1200" b="1" baseline="0">
              <a:solidFill>
                <a:schemeClr val="accent1">
                  <a:lumMod val="50000"/>
                </a:schemeClr>
              </a:solidFill>
            </a:rPr>
            <a:t>(</a:t>
          </a:r>
          <a:r>
            <a:rPr lang="lt-LT" sz="1200" b="1" baseline="0">
              <a:solidFill>
                <a:schemeClr val="accent1">
                  <a:lumMod val="50000"/>
                </a:schemeClr>
              </a:solidFill>
            </a:rPr>
            <a:t>s</a:t>
          </a:r>
          <a:r>
            <a:rPr lang="en-US" sz="1200" b="1" baseline="0">
              <a:solidFill>
                <a:schemeClr val="accent1">
                  <a:lumMod val="50000"/>
                </a:schemeClr>
              </a:solidFill>
            </a:rPr>
            <a:t>)</a:t>
          </a:r>
          <a:endParaRPr lang="lt-LT" sz="1200" b="1" baseline="0">
            <a:solidFill>
              <a:schemeClr val="accent1">
                <a:lumMod val="50000"/>
              </a:schemeClr>
            </a:solidFill>
          </a:endParaRPr>
        </a:p>
      </xdr:txBody>
    </xdr:sp>
    <xdr:clientData/>
  </xdr:twoCellAnchor>
  <xdr:twoCellAnchor>
    <xdr:from>
      <xdr:col>4</xdr:col>
      <xdr:colOff>0</xdr:colOff>
      <xdr:row>12</xdr:row>
      <xdr:rowOff>0</xdr:rowOff>
    </xdr:from>
    <xdr:to>
      <xdr:col>4</xdr:col>
      <xdr:colOff>1841500</xdr:colOff>
      <xdr:row>12</xdr:row>
      <xdr:rowOff>546100</xdr:rowOff>
    </xdr:to>
    <xdr:sp macro="" textlink="">
      <xdr:nvSpPr>
        <xdr:cNvPr id="9" name="Rectangle: Rounded Corners 16">
          <a:extLst>
            <a:ext uri="{FF2B5EF4-FFF2-40B4-BE49-F238E27FC236}">
              <a16:creationId xmlns:a16="http://schemas.microsoft.com/office/drawing/2014/main" id="{B12919F7-2E27-4C5B-9D14-DABF4C4B6EE5}"/>
            </a:ext>
          </a:extLst>
        </xdr:cNvPr>
        <xdr:cNvSpPr/>
      </xdr:nvSpPr>
      <xdr:spPr>
        <a:xfrm>
          <a:off x="2438400" y="2286000"/>
          <a:ext cx="612775" cy="193675"/>
        </a:xfrm>
        <a:prstGeom prst="roundRect">
          <a:avLst/>
        </a:prstGeom>
        <a:noFill/>
        <a:ln w="317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101600</xdr:colOff>
      <xdr:row>10</xdr:row>
      <xdr:rowOff>146050</xdr:rowOff>
    </xdr:from>
    <xdr:to>
      <xdr:col>8</xdr:col>
      <xdr:colOff>596900</xdr:colOff>
      <xdr:row>13</xdr:row>
      <xdr:rowOff>76200</xdr:rowOff>
    </xdr:to>
    <xdr:sp macro="" textlink="">
      <xdr:nvSpPr>
        <xdr:cNvPr id="10" name="Speech Bubble: Rectangle 2">
          <a:extLst>
            <a:ext uri="{FF2B5EF4-FFF2-40B4-BE49-F238E27FC236}">
              <a16:creationId xmlns:a16="http://schemas.microsoft.com/office/drawing/2014/main" id="{6A2DE867-0E36-4783-A004-E7A938C4D987}"/>
            </a:ext>
          </a:extLst>
        </xdr:cNvPr>
        <xdr:cNvSpPr/>
      </xdr:nvSpPr>
      <xdr:spPr>
        <a:xfrm>
          <a:off x="3149600" y="2051050"/>
          <a:ext cx="2324100" cy="501650"/>
        </a:xfrm>
        <a:prstGeom prst="wedgeRectCallout">
          <a:avLst>
            <a:gd name="adj1" fmla="val -103730"/>
            <a:gd name="adj2" fmla="val 6287"/>
          </a:avLst>
        </a:prstGeom>
        <a:solidFill>
          <a:schemeClr val="accent4">
            <a:lumMod val="20000"/>
            <a:lumOff val="80000"/>
          </a:schemeClr>
        </a:solid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lt-LT" sz="1200" b="1">
              <a:solidFill>
                <a:schemeClr val="accent1">
                  <a:lumMod val="50000"/>
                </a:schemeClr>
              </a:solidFill>
            </a:rPr>
            <a:t>To be signed</a:t>
          </a:r>
          <a:r>
            <a:rPr lang="lt-LT" sz="1200" b="1" baseline="0">
              <a:solidFill>
                <a:schemeClr val="accent1">
                  <a:lumMod val="50000"/>
                </a:schemeClr>
              </a:solidFill>
            </a:rPr>
            <a:t> even if such costs are not planned in the budget or not  reported in the current Progress Report</a:t>
          </a:r>
          <a:r>
            <a:rPr lang="en-GB" sz="1200" b="1" baseline="0">
              <a:solidFill>
                <a:schemeClr val="accent1">
                  <a:lumMod val="50000"/>
                </a:schemeClr>
              </a:solidFill>
            </a:rPr>
            <a:t>.</a:t>
          </a:r>
          <a:endParaRPr lang="lt-LT" sz="1200" b="1" baseline="0">
            <a:solidFill>
              <a:schemeClr val="accent1">
                <a:lumMod val="50000"/>
              </a:schemeClr>
            </a:solidFill>
          </a:endParaRPr>
        </a:p>
      </xdr:txBody>
    </xdr:sp>
    <xdr:clientData/>
  </xdr:twoCellAnchor>
  <xdr:twoCellAnchor>
    <xdr:from>
      <xdr:col>0</xdr:col>
      <xdr:colOff>0</xdr:colOff>
      <xdr:row>12</xdr:row>
      <xdr:rowOff>0</xdr:rowOff>
    </xdr:from>
    <xdr:to>
      <xdr:col>2</xdr:col>
      <xdr:colOff>1155700</xdr:colOff>
      <xdr:row>12</xdr:row>
      <xdr:rowOff>546100</xdr:rowOff>
    </xdr:to>
    <xdr:sp macro="" textlink="">
      <xdr:nvSpPr>
        <xdr:cNvPr id="11" name="Rectangle: Rounded Corners 15">
          <a:extLst>
            <a:ext uri="{FF2B5EF4-FFF2-40B4-BE49-F238E27FC236}">
              <a16:creationId xmlns:a16="http://schemas.microsoft.com/office/drawing/2014/main" id="{146BC4E6-3373-465D-97E1-5773D8D6ECDA}"/>
            </a:ext>
          </a:extLst>
        </xdr:cNvPr>
        <xdr:cNvSpPr/>
      </xdr:nvSpPr>
      <xdr:spPr>
        <a:xfrm>
          <a:off x="0" y="2286000"/>
          <a:ext cx="1831975" cy="193675"/>
        </a:xfrm>
        <a:prstGeom prst="roundRect">
          <a:avLst/>
        </a:prstGeom>
        <a:noFill/>
        <a:ln w="317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69850</xdr:colOff>
      <xdr:row>9</xdr:row>
      <xdr:rowOff>69850</xdr:rowOff>
    </xdr:from>
    <xdr:to>
      <xdr:col>4</xdr:col>
      <xdr:colOff>730250</xdr:colOff>
      <xdr:row>12</xdr:row>
      <xdr:rowOff>127000</xdr:rowOff>
    </xdr:to>
    <xdr:sp macro="" textlink="">
      <xdr:nvSpPr>
        <xdr:cNvPr id="12" name="Speech Bubble: Rectangle 5">
          <a:extLst>
            <a:ext uri="{FF2B5EF4-FFF2-40B4-BE49-F238E27FC236}">
              <a16:creationId xmlns:a16="http://schemas.microsoft.com/office/drawing/2014/main" id="{5C387DFB-239B-4D64-98A0-7396ACAE14B9}"/>
            </a:ext>
          </a:extLst>
        </xdr:cNvPr>
        <xdr:cNvSpPr/>
      </xdr:nvSpPr>
      <xdr:spPr>
        <a:xfrm>
          <a:off x="1898650" y="1784350"/>
          <a:ext cx="1146175" cy="628650"/>
        </a:xfrm>
        <a:prstGeom prst="wedgeRectCallout">
          <a:avLst>
            <a:gd name="adj1" fmla="val -85151"/>
            <a:gd name="adj2" fmla="val 103620"/>
          </a:avLst>
        </a:prstGeom>
        <a:solidFill>
          <a:schemeClr val="accent4">
            <a:lumMod val="20000"/>
            <a:lumOff val="80000"/>
          </a:schemeClr>
        </a:solidFill>
        <a:ln>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lt-LT" sz="1200" b="1" baseline="0">
              <a:solidFill>
                <a:srgbClr val="002060"/>
              </a:solidFill>
            </a:rPr>
            <a:t>To be signed by the chief accountant o</a:t>
          </a:r>
          <a:r>
            <a:rPr lang="en-GB" sz="1200" b="1" baseline="0">
              <a:solidFill>
                <a:srgbClr val="002060"/>
              </a:solidFill>
            </a:rPr>
            <a:t>f</a:t>
          </a:r>
          <a:r>
            <a:rPr lang="lt-LT" sz="1200" b="1" baseline="0">
              <a:solidFill>
                <a:srgbClr val="002060"/>
              </a:solidFill>
            </a:rPr>
            <a:t> the organisation</a:t>
          </a:r>
          <a:r>
            <a:rPr lang="en-GB" sz="1200" b="1" baseline="0">
              <a:solidFill>
                <a:srgbClr val="002060"/>
              </a:solidFill>
            </a:rPr>
            <a:t>.</a:t>
          </a:r>
          <a:endParaRPr lang="lt-LT" sz="1200" b="1" baseline="0">
            <a:solidFill>
              <a:srgbClr val="00206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28392</xdr:colOff>
      <xdr:row>2</xdr:row>
      <xdr:rowOff>175846</xdr:rowOff>
    </xdr:from>
    <xdr:to>
      <xdr:col>14</xdr:col>
      <xdr:colOff>58615</xdr:colOff>
      <xdr:row>2</xdr:row>
      <xdr:rowOff>1047752</xdr:rowOff>
    </xdr:to>
    <xdr:sp macro="" textlink="">
      <xdr:nvSpPr>
        <xdr:cNvPr id="2" name="TextBox 1">
          <a:extLst>
            <a:ext uri="{FF2B5EF4-FFF2-40B4-BE49-F238E27FC236}">
              <a16:creationId xmlns:a16="http://schemas.microsoft.com/office/drawing/2014/main" id="{08B07E39-B262-414C-BC01-D3A2B6A0388B}"/>
            </a:ext>
          </a:extLst>
        </xdr:cNvPr>
        <xdr:cNvSpPr txBox="1"/>
      </xdr:nvSpPr>
      <xdr:spPr>
        <a:xfrm>
          <a:off x="6197661" y="652096"/>
          <a:ext cx="2462762" cy="871906"/>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Please</a:t>
          </a:r>
          <a:r>
            <a:rPr lang="lt-LT" sz="1200" b="1" baseline="0">
              <a:solidFill>
                <a:schemeClr val="accent1">
                  <a:lumMod val="50000"/>
                </a:schemeClr>
              </a:solidFill>
              <a:latin typeface="+mn-lt"/>
              <a:ea typeface="+mn-ea"/>
              <a:cs typeface="+mn-cs"/>
            </a:rPr>
            <a:t> indicate and describe the Annexes</a:t>
          </a:r>
          <a:r>
            <a:rPr lang="en-GB" sz="1200" b="1" baseline="0">
              <a:solidFill>
                <a:schemeClr val="accent1">
                  <a:lumMod val="50000"/>
                </a:schemeClr>
              </a:solidFill>
              <a:latin typeface="+mn-lt"/>
              <a:ea typeface="+mn-ea"/>
              <a:cs typeface="+mn-cs"/>
            </a:rPr>
            <a:t> properly</a:t>
          </a:r>
          <a:r>
            <a:rPr lang="lt-LT" sz="1200" b="1" baseline="0">
              <a:solidFill>
                <a:schemeClr val="accent1">
                  <a:lumMod val="50000"/>
                </a:schemeClr>
              </a:solidFill>
              <a:latin typeface="+mn-lt"/>
              <a:ea typeface="+mn-ea"/>
              <a:cs typeface="+mn-cs"/>
            </a:rPr>
            <a:t>. Ideally, it shall be clear that all the necessary annexes are attached</a:t>
          </a:r>
          <a:r>
            <a:rPr lang="en-GB" sz="1200" b="1" baseline="0">
              <a:solidFill>
                <a:schemeClr val="accent1">
                  <a:lumMod val="50000"/>
                </a:schemeClr>
              </a:solidFill>
              <a:latin typeface="+mn-lt"/>
              <a:ea typeface="+mn-ea"/>
              <a:cs typeface="+mn-cs"/>
            </a:rPr>
            <a:t> at a glance</a:t>
          </a:r>
          <a:r>
            <a:rPr lang="lt-LT" sz="1200" b="1" baseline="0">
              <a:solidFill>
                <a:schemeClr val="accent1">
                  <a:lumMod val="50000"/>
                </a:schemeClr>
              </a:solidFill>
              <a:latin typeface="+mn-lt"/>
              <a:ea typeface="+mn-ea"/>
              <a:cs typeface="+mn-cs"/>
            </a:rPr>
            <a:t>. </a:t>
          </a:r>
        </a:p>
      </xdr:txBody>
    </xdr:sp>
    <xdr:clientData/>
  </xdr:twoCellAnchor>
  <xdr:twoCellAnchor>
    <xdr:from>
      <xdr:col>6</xdr:col>
      <xdr:colOff>454269</xdr:colOff>
      <xdr:row>2</xdr:row>
      <xdr:rowOff>879231</xdr:rowOff>
    </xdr:from>
    <xdr:to>
      <xdr:col>10</xdr:col>
      <xdr:colOff>7327</xdr:colOff>
      <xdr:row>4</xdr:row>
      <xdr:rowOff>53316</xdr:rowOff>
    </xdr:to>
    <xdr:cxnSp macro="">
      <xdr:nvCxnSpPr>
        <xdr:cNvPr id="3" name="Straight Arrow Connector 24">
          <a:extLst>
            <a:ext uri="{FF2B5EF4-FFF2-40B4-BE49-F238E27FC236}">
              <a16:creationId xmlns:a16="http://schemas.microsoft.com/office/drawing/2014/main" id="{3348B0ED-BBD4-4468-AFEB-5A0DDECEE88F}"/>
            </a:ext>
          </a:extLst>
        </xdr:cNvPr>
        <xdr:cNvCxnSpPr/>
      </xdr:nvCxnSpPr>
      <xdr:spPr>
        <a:xfrm flipH="1">
          <a:off x="4103077" y="1355481"/>
          <a:ext cx="2073519" cy="478277"/>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10</xdr:col>
      <xdr:colOff>95251</xdr:colOff>
      <xdr:row>10</xdr:row>
      <xdr:rowOff>95250</xdr:rowOff>
    </xdr:from>
    <xdr:to>
      <xdr:col>12</xdr:col>
      <xdr:colOff>542194</xdr:colOff>
      <xdr:row>13</xdr:row>
      <xdr:rowOff>7328</xdr:rowOff>
    </xdr:to>
    <xdr:sp macro="" textlink="">
      <xdr:nvSpPr>
        <xdr:cNvPr id="5" name="TextBox 4">
          <a:extLst>
            <a:ext uri="{FF2B5EF4-FFF2-40B4-BE49-F238E27FC236}">
              <a16:creationId xmlns:a16="http://schemas.microsoft.com/office/drawing/2014/main" id="{5605DBB7-C927-4D88-826A-35EE77DB9DF7}"/>
            </a:ext>
          </a:extLst>
        </xdr:cNvPr>
        <xdr:cNvSpPr txBox="1"/>
      </xdr:nvSpPr>
      <xdr:spPr>
        <a:xfrm>
          <a:off x="6264520" y="3011365"/>
          <a:ext cx="1663212" cy="886559"/>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lt-LT" sz="1200" b="1" baseline="0">
              <a:solidFill>
                <a:schemeClr val="accent1">
                  <a:lumMod val="50000"/>
                </a:schemeClr>
              </a:solidFill>
              <a:latin typeface="+mn-lt"/>
              <a:ea typeface="+mn-ea"/>
              <a:cs typeface="+mn-cs"/>
            </a:rPr>
            <a:t>Photos of the meetings shall demonstrate EU and Programme visibility elements. </a:t>
          </a:r>
        </a:p>
      </xdr:txBody>
    </xdr:sp>
    <xdr:clientData/>
  </xdr:twoCellAnchor>
  <xdr:twoCellAnchor>
    <xdr:from>
      <xdr:col>10</xdr:col>
      <xdr:colOff>135695</xdr:colOff>
      <xdr:row>15</xdr:row>
      <xdr:rowOff>216288</xdr:rowOff>
    </xdr:from>
    <xdr:to>
      <xdr:col>13</xdr:col>
      <xdr:colOff>36635</xdr:colOff>
      <xdr:row>21</xdr:row>
      <xdr:rowOff>140676</xdr:rowOff>
    </xdr:to>
    <xdr:sp macro="" textlink="">
      <xdr:nvSpPr>
        <xdr:cNvPr id="6" name="TextBox 5">
          <a:extLst>
            <a:ext uri="{FF2B5EF4-FFF2-40B4-BE49-F238E27FC236}">
              <a16:creationId xmlns:a16="http://schemas.microsoft.com/office/drawing/2014/main" id="{94F82B55-06F5-4520-963B-2356419ADC36}"/>
            </a:ext>
          </a:extLst>
        </xdr:cNvPr>
        <xdr:cNvSpPr txBox="1"/>
      </xdr:nvSpPr>
      <xdr:spPr>
        <a:xfrm>
          <a:off x="6313757" y="5503396"/>
          <a:ext cx="1729740" cy="2368649"/>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F</a:t>
          </a:r>
          <a:r>
            <a:rPr lang="lt-LT" sz="1200" b="1" baseline="0">
              <a:solidFill>
                <a:schemeClr val="accent1">
                  <a:lumMod val="50000"/>
                </a:schemeClr>
              </a:solidFill>
              <a:latin typeface="+mn-lt"/>
              <a:ea typeface="+mn-ea"/>
              <a:cs typeface="+mn-cs"/>
            </a:rPr>
            <a:t>or all publications in the Beneficiaries' web-sites and social networks, it is </a:t>
          </a:r>
          <a:r>
            <a:rPr lang="en-US" sz="1200" b="1" baseline="0">
              <a:solidFill>
                <a:schemeClr val="accent1">
                  <a:lumMod val="50000"/>
                </a:schemeClr>
              </a:solidFill>
              <a:latin typeface="+mn-lt"/>
              <a:ea typeface="+mn-ea"/>
              <a:cs typeface="+mn-cs"/>
            </a:rPr>
            <a:t>recommended </a:t>
          </a:r>
          <a:r>
            <a:rPr lang="lt-LT" sz="1200" b="1" baseline="0">
              <a:solidFill>
                <a:schemeClr val="accent1">
                  <a:lumMod val="50000"/>
                </a:schemeClr>
              </a:solidFill>
              <a:latin typeface="+mn-lt"/>
              <a:ea typeface="+mn-ea"/>
              <a:cs typeface="+mn-cs"/>
            </a:rPr>
            <a:t>to provide the analytics </a:t>
          </a:r>
          <a:r>
            <a:rPr lang="en-US" sz="1200" b="1" baseline="0">
              <a:solidFill>
                <a:schemeClr val="accent1">
                  <a:lumMod val="50000"/>
                </a:schemeClr>
              </a:solidFill>
              <a:latin typeface="+mn-lt"/>
              <a:ea typeface="+mn-ea"/>
              <a:cs typeface="+mn-cs"/>
            </a:rPr>
            <a:t>(</a:t>
          </a:r>
          <a:r>
            <a:rPr lang="lt-LT" sz="1200" b="1" baseline="0">
              <a:solidFill>
                <a:schemeClr val="accent1">
                  <a:lumMod val="50000"/>
                </a:schemeClr>
              </a:solidFill>
              <a:latin typeface="+mn-lt"/>
              <a:ea typeface="+mn-ea"/>
              <a:cs typeface="+mn-cs"/>
            </a:rPr>
            <a:t>number of views, reactions, likes, comments, etc.</a:t>
          </a:r>
          <a:r>
            <a:rPr lang="en-US" sz="1200" b="1" baseline="0">
              <a:solidFill>
                <a:schemeClr val="accent1">
                  <a:lumMod val="50000"/>
                </a:schemeClr>
              </a:solidFill>
              <a:latin typeface="+mn-lt"/>
              <a:ea typeface="+mn-ea"/>
              <a:cs typeface="+mn-cs"/>
            </a:rPr>
            <a:t>) in order to calculate how many of the target groups were informed.</a:t>
          </a:r>
          <a:endParaRPr lang="lt-LT" sz="1200" b="1" baseline="0">
            <a:solidFill>
              <a:schemeClr val="accent1">
                <a:lumMod val="50000"/>
              </a:schemeClr>
            </a:solidFill>
            <a:latin typeface="+mn-lt"/>
            <a:ea typeface="+mn-ea"/>
            <a:cs typeface="+mn-cs"/>
          </a:endParaRPr>
        </a:p>
      </xdr:txBody>
    </xdr:sp>
    <xdr:clientData/>
  </xdr:twoCellAnchor>
  <xdr:twoCellAnchor>
    <xdr:from>
      <xdr:col>10</xdr:col>
      <xdr:colOff>241789</xdr:colOff>
      <xdr:row>23</xdr:row>
      <xdr:rowOff>212481</xdr:rowOff>
    </xdr:from>
    <xdr:to>
      <xdr:col>13</xdr:col>
      <xdr:colOff>219808</xdr:colOff>
      <xdr:row>26</xdr:row>
      <xdr:rowOff>109906</xdr:rowOff>
    </xdr:to>
    <xdr:sp macro="" textlink="">
      <xdr:nvSpPr>
        <xdr:cNvPr id="7" name="TextBox 6">
          <a:extLst>
            <a:ext uri="{FF2B5EF4-FFF2-40B4-BE49-F238E27FC236}">
              <a16:creationId xmlns:a16="http://schemas.microsoft.com/office/drawing/2014/main" id="{6054A8D4-3BE9-485F-854C-767BB3CF1916}"/>
            </a:ext>
          </a:extLst>
        </xdr:cNvPr>
        <xdr:cNvSpPr txBox="1"/>
      </xdr:nvSpPr>
      <xdr:spPr>
        <a:xfrm>
          <a:off x="6411058" y="7605346"/>
          <a:ext cx="1802423" cy="842598"/>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lt-LT" sz="1200" b="1" baseline="0">
              <a:solidFill>
                <a:schemeClr val="accent1">
                  <a:lumMod val="50000"/>
                </a:schemeClr>
              </a:solidFill>
              <a:latin typeface="+mn-lt"/>
              <a:ea typeface="+mn-ea"/>
              <a:cs typeface="+mn-cs"/>
            </a:rPr>
            <a:t>In case some outputs were disseminated by email, please provide proof</a:t>
          </a:r>
          <a:r>
            <a:rPr lang="en-US" sz="1200" b="1" baseline="0">
              <a:solidFill>
                <a:schemeClr val="accent1">
                  <a:lumMod val="50000"/>
                </a:schemeClr>
              </a:solidFill>
              <a:latin typeface="+mn-lt"/>
              <a:ea typeface="+mn-ea"/>
              <a:cs typeface="+mn-cs"/>
            </a:rPr>
            <a:t> of sending</a:t>
          </a:r>
          <a:r>
            <a:rPr lang="lt-LT" sz="1200" b="1" baseline="0">
              <a:solidFill>
                <a:schemeClr val="accent1">
                  <a:lumMod val="50000"/>
                </a:schemeClr>
              </a:solidFill>
              <a:latin typeface="+mn-lt"/>
              <a:ea typeface="+mn-ea"/>
              <a:cs typeface="+mn-cs"/>
            </a:rPr>
            <a:t>.</a:t>
          </a:r>
        </a:p>
      </xdr:txBody>
    </xdr:sp>
    <xdr:clientData/>
  </xdr:twoCellAnchor>
  <xdr:twoCellAnchor>
    <xdr:from>
      <xdr:col>10</xdr:col>
      <xdr:colOff>293077</xdr:colOff>
      <xdr:row>30</xdr:row>
      <xdr:rowOff>80595</xdr:rowOff>
    </xdr:from>
    <xdr:to>
      <xdr:col>14</xdr:col>
      <xdr:colOff>323300</xdr:colOff>
      <xdr:row>35</xdr:row>
      <xdr:rowOff>36635</xdr:rowOff>
    </xdr:to>
    <xdr:sp macro="" textlink="">
      <xdr:nvSpPr>
        <xdr:cNvPr id="8" name="TextBox 7">
          <a:extLst>
            <a:ext uri="{FF2B5EF4-FFF2-40B4-BE49-F238E27FC236}">
              <a16:creationId xmlns:a16="http://schemas.microsoft.com/office/drawing/2014/main" id="{AEF83398-4DA4-4815-B910-CC67269F014C}"/>
            </a:ext>
          </a:extLst>
        </xdr:cNvPr>
        <xdr:cNvSpPr txBox="1"/>
      </xdr:nvSpPr>
      <xdr:spPr>
        <a:xfrm>
          <a:off x="6462346" y="9341826"/>
          <a:ext cx="2462762" cy="1817078"/>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I</a:t>
          </a:r>
          <a:r>
            <a:rPr lang="lt-LT" sz="1200" b="1" baseline="0">
              <a:solidFill>
                <a:schemeClr val="accent1">
                  <a:lumMod val="50000"/>
                </a:schemeClr>
              </a:solidFill>
              <a:latin typeface="+mn-lt"/>
              <a:ea typeface="+mn-ea"/>
              <a:cs typeface="+mn-cs"/>
            </a:rPr>
            <a:t>f the equipment is rather specific and cannot be recognised by non-specialists, it is recommended to write which items are on the photo. </a:t>
          </a:r>
          <a:endParaRPr lang="en-US" sz="1200" b="1" baseline="0">
            <a:solidFill>
              <a:schemeClr val="accent1">
                <a:lumMod val="50000"/>
              </a:schemeClr>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200" b="1" baseline="0">
            <a:solidFill>
              <a:schemeClr val="accent1">
                <a:lumMod val="50000"/>
              </a:schemeClr>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lt-LT" sz="1200" b="1" baseline="0">
              <a:solidFill>
                <a:schemeClr val="accent1">
                  <a:lumMod val="50000"/>
                </a:schemeClr>
              </a:solidFill>
              <a:latin typeface="+mn-lt"/>
              <a:ea typeface="+mn-ea"/>
              <a:cs typeface="+mn-cs"/>
            </a:rPr>
            <a:t>One or several Photos shall show all the purchased items, with visibility stickers (where possible), or under a visibility plate.</a:t>
          </a:r>
        </a:p>
      </xdr:txBody>
    </xdr:sp>
    <xdr:clientData/>
  </xdr:twoCellAnchor>
  <xdr:twoCellAnchor>
    <xdr:from>
      <xdr:col>10</xdr:col>
      <xdr:colOff>234462</xdr:colOff>
      <xdr:row>36</xdr:row>
      <xdr:rowOff>256440</xdr:rowOff>
    </xdr:from>
    <xdr:to>
      <xdr:col>13</xdr:col>
      <xdr:colOff>417635</xdr:colOff>
      <xdr:row>41</xdr:row>
      <xdr:rowOff>14653</xdr:rowOff>
    </xdr:to>
    <xdr:sp macro="" textlink="">
      <xdr:nvSpPr>
        <xdr:cNvPr id="9" name="TextBox 8">
          <a:extLst>
            <a:ext uri="{FF2B5EF4-FFF2-40B4-BE49-F238E27FC236}">
              <a16:creationId xmlns:a16="http://schemas.microsoft.com/office/drawing/2014/main" id="{2C3BD8B3-13DD-414B-9096-B8D429F5045C}"/>
            </a:ext>
          </a:extLst>
        </xdr:cNvPr>
        <xdr:cNvSpPr txBox="1"/>
      </xdr:nvSpPr>
      <xdr:spPr>
        <a:xfrm>
          <a:off x="6403731" y="11832978"/>
          <a:ext cx="2007577" cy="2029560"/>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lt-LT" sz="1200" b="1" baseline="0">
              <a:solidFill>
                <a:schemeClr val="accent1">
                  <a:lumMod val="50000"/>
                </a:schemeClr>
              </a:solidFill>
              <a:latin typeface="+mn-lt"/>
              <a:ea typeface="+mn-ea"/>
              <a:cs typeface="+mn-cs"/>
            </a:rPr>
            <a:t>Where it is technically impossibe to provide the List of participants of the event/meeting with signatures for each day (e.g.</a:t>
          </a:r>
          <a:r>
            <a:rPr lang="en-GB" sz="1200" b="1" baseline="0">
              <a:solidFill>
                <a:schemeClr val="accent1">
                  <a:lumMod val="50000"/>
                </a:schemeClr>
              </a:solidFill>
              <a:latin typeface="+mn-lt"/>
              <a:ea typeface="+mn-ea"/>
              <a:cs typeface="+mn-cs"/>
            </a:rPr>
            <a:t>,</a:t>
          </a:r>
          <a:r>
            <a:rPr lang="lt-LT" sz="1200" b="1" baseline="0">
              <a:solidFill>
                <a:schemeClr val="accent1">
                  <a:lumMod val="50000"/>
                </a:schemeClr>
              </a:solidFill>
              <a:latin typeface="+mn-lt"/>
              <a:ea typeface="+mn-ea"/>
              <a:cs typeface="+mn-cs"/>
            </a:rPr>
            <a:t> due to </a:t>
          </a:r>
          <a:r>
            <a:rPr lang="en-GB" sz="1200" b="1" baseline="0">
              <a:solidFill>
                <a:schemeClr val="accent1">
                  <a:lumMod val="50000"/>
                </a:schemeClr>
              </a:solidFill>
              <a:latin typeface="+mn-lt"/>
              <a:ea typeface="+mn-ea"/>
              <a:cs typeface="+mn-cs"/>
            </a:rPr>
            <a:t>a </a:t>
          </a:r>
          <a:r>
            <a:rPr lang="lt-LT" sz="1200" b="1" baseline="0">
              <a:solidFill>
                <a:schemeClr val="accent1">
                  <a:lumMod val="50000"/>
                </a:schemeClr>
              </a:solidFill>
              <a:latin typeface="+mn-lt"/>
              <a:ea typeface="+mn-ea"/>
              <a:cs typeface="+mn-cs"/>
            </a:rPr>
            <a:t>big number of participants) please provide an alternative proof of the number of visitors who participated. </a:t>
          </a:r>
        </a:p>
      </xdr:txBody>
    </xdr:sp>
    <xdr:clientData/>
  </xdr:twoCellAnchor>
  <xdr:twoCellAnchor>
    <xdr:from>
      <xdr:col>7</xdr:col>
      <xdr:colOff>300405</xdr:colOff>
      <xdr:row>12</xdr:row>
      <xdr:rowOff>14654</xdr:rowOff>
    </xdr:from>
    <xdr:to>
      <xdr:col>10</xdr:col>
      <xdr:colOff>65943</xdr:colOff>
      <xdr:row>12</xdr:row>
      <xdr:rowOff>251142</xdr:rowOff>
    </xdr:to>
    <xdr:cxnSp macro="">
      <xdr:nvCxnSpPr>
        <xdr:cNvPr id="10" name="Straight Arrow Connector 24">
          <a:extLst>
            <a:ext uri="{FF2B5EF4-FFF2-40B4-BE49-F238E27FC236}">
              <a16:creationId xmlns:a16="http://schemas.microsoft.com/office/drawing/2014/main" id="{2DDD927D-947D-421C-AB84-654275A7D31F}"/>
            </a:ext>
          </a:extLst>
        </xdr:cNvPr>
        <xdr:cNvCxnSpPr/>
      </xdr:nvCxnSpPr>
      <xdr:spPr>
        <a:xfrm flipH="1">
          <a:off x="4557347" y="3531577"/>
          <a:ext cx="1677865" cy="236488"/>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224694</xdr:colOff>
      <xdr:row>17</xdr:row>
      <xdr:rowOff>224692</xdr:rowOff>
    </xdr:from>
    <xdr:to>
      <xdr:col>10</xdr:col>
      <xdr:colOff>107462</xdr:colOff>
      <xdr:row>17</xdr:row>
      <xdr:rowOff>461180</xdr:rowOff>
    </xdr:to>
    <xdr:cxnSp macro="">
      <xdr:nvCxnSpPr>
        <xdr:cNvPr id="11" name="Straight Arrow Connector 24">
          <a:extLst>
            <a:ext uri="{FF2B5EF4-FFF2-40B4-BE49-F238E27FC236}">
              <a16:creationId xmlns:a16="http://schemas.microsoft.com/office/drawing/2014/main" id="{28AE8298-1A9B-46AA-9E5A-6A7DB58B9C5F}"/>
            </a:ext>
          </a:extLst>
        </xdr:cNvPr>
        <xdr:cNvCxnSpPr/>
      </xdr:nvCxnSpPr>
      <xdr:spPr>
        <a:xfrm flipH="1">
          <a:off x="2784232" y="5304692"/>
          <a:ext cx="3814884" cy="236488"/>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7</xdr:col>
      <xdr:colOff>410310</xdr:colOff>
      <xdr:row>25</xdr:row>
      <xdr:rowOff>131884</xdr:rowOff>
    </xdr:from>
    <xdr:to>
      <xdr:col>10</xdr:col>
      <xdr:colOff>219808</xdr:colOff>
      <xdr:row>25</xdr:row>
      <xdr:rowOff>309757</xdr:rowOff>
    </xdr:to>
    <xdr:cxnSp macro="">
      <xdr:nvCxnSpPr>
        <xdr:cNvPr id="12" name="Straight Arrow Connector 24">
          <a:extLst>
            <a:ext uri="{FF2B5EF4-FFF2-40B4-BE49-F238E27FC236}">
              <a16:creationId xmlns:a16="http://schemas.microsoft.com/office/drawing/2014/main" id="{6C4E52C2-906D-45AD-8B6A-35B50BAFC330}"/>
            </a:ext>
          </a:extLst>
        </xdr:cNvPr>
        <xdr:cNvCxnSpPr/>
      </xdr:nvCxnSpPr>
      <xdr:spPr>
        <a:xfrm flipH="1">
          <a:off x="4667252" y="8052288"/>
          <a:ext cx="1721825" cy="177873"/>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7</xdr:col>
      <xdr:colOff>498232</xdr:colOff>
      <xdr:row>30</xdr:row>
      <xdr:rowOff>131884</xdr:rowOff>
    </xdr:from>
    <xdr:to>
      <xdr:col>10</xdr:col>
      <xdr:colOff>271096</xdr:colOff>
      <xdr:row>31</xdr:row>
      <xdr:rowOff>212481</xdr:rowOff>
    </xdr:to>
    <xdr:cxnSp macro="">
      <xdr:nvCxnSpPr>
        <xdr:cNvPr id="13" name="Straight Arrow Connector 24">
          <a:extLst>
            <a:ext uri="{FF2B5EF4-FFF2-40B4-BE49-F238E27FC236}">
              <a16:creationId xmlns:a16="http://schemas.microsoft.com/office/drawing/2014/main" id="{3E38E8D2-7AD0-4FB0-8F69-43FF171C2896}"/>
            </a:ext>
          </a:extLst>
        </xdr:cNvPr>
        <xdr:cNvCxnSpPr/>
      </xdr:nvCxnSpPr>
      <xdr:spPr>
        <a:xfrm flipH="1" flipV="1">
          <a:off x="4755174" y="9393115"/>
          <a:ext cx="1685191" cy="337039"/>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7</xdr:col>
      <xdr:colOff>388329</xdr:colOff>
      <xdr:row>38</xdr:row>
      <xdr:rowOff>362681</xdr:rowOff>
    </xdr:from>
    <xdr:to>
      <xdr:col>10</xdr:col>
      <xdr:colOff>234462</xdr:colOff>
      <xdr:row>39</xdr:row>
      <xdr:rowOff>309759</xdr:rowOff>
    </xdr:to>
    <xdr:cxnSp macro="">
      <xdr:nvCxnSpPr>
        <xdr:cNvPr id="14" name="Straight Arrow Connector 24">
          <a:extLst>
            <a:ext uri="{FF2B5EF4-FFF2-40B4-BE49-F238E27FC236}">
              <a16:creationId xmlns:a16="http://schemas.microsoft.com/office/drawing/2014/main" id="{BFA9968A-5263-4B20-8267-1E91BFCD4304}"/>
            </a:ext>
          </a:extLst>
        </xdr:cNvPr>
        <xdr:cNvCxnSpPr>
          <a:stCxn id="9" idx="1"/>
        </xdr:cNvCxnSpPr>
      </xdr:nvCxnSpPr>
      <xdr:spPr>
        <a:xfrm flipH="1">
          <a:off x="4645271" y="12847758"/>
          <a:ext cx="1758460" cy="401347"/>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903195</xdr:colOff>
      <xdr:row>40</xdr:row>
      <xdr:rowOff>354107</xdr:rowOff>
    </xdr:from>
    <xdr:to>
      <xdr:col>6</xdr:col>
      <xdr:colOff>515470</xdr:colOff>
      <xdr:row>40</xdr:row>
      <xdr:rowOff>1669677</xdr:rowOff>
    </xdr:to>
    <xdr:sp macro="" textlink="">
      <xdr:nvSpPr>
        <xdr:cNvPr id="6" name="TextBox 5">
          <a:extLst>
            <a:ext uri="{FF2B5EF4-FFF2-40B4-BE49-F238E27FC236}">
              <a16:creationId xmlns:a16="http://schemas.microsoft.com/office/drawing/2014/main" id="{B59EC2E9-7E01-4747-98F6-C4038DFD1F31}"/>
            </a:ext>
          </a:extLst>
        </xdr:cNvPr>
        <xdr:cNvSpPr txBox="1"/>
      </xdr:nvSpPr>
      <xdr:spPr>
        <a:xfrm>
          <a:off x="14507136" y="48079960"/>
          <a:ext cx="1483658" cy="1315570"/>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If it is not obvious or straightforward how the number was calculated, please provide explanations.</a:t>
          </a:r>
          <a:endParaRPr lang="lt-LT" sz="1200" b="1" baseline="0">
            <a:solidFill>
              <a:schemeClr val="accent1">
                <a:lumMod val="50000"/>
              </a:schemeClr>
            </a:solidFill>
            <a:latin typeface="+mn-lt"/>
            <a:ea typeface="+mn-ea"/>
            <a:cs typeface="+mn-cs"/>
          </a:endParaRPr>
        </a:p>
        <a:p>
          <a:r>
            <a:rPr lang="en-US" sz="1400" b="1" baseline="0">
              <a:solidFill>
                <a:schemeClr val="accent1">
                  <a:lumMod val="50000"/>
                </a:schemeClr>
              </a:solidFill>
              <a:latin typeface="+mn-lt"/>
              <a:ea typeface="+mn-ea"/>
              <a:cs typeface="+mn-cs"/>
            </a:rPr>
            <a:t> </a:t>
          </a:r>
          <a:endParaRPr lang="lt-LT" sz="1400" b="1" baseline="0">
            <a:solidFill>
              <a:schemeClr val="accent1">
                <a:lumMod val="50000"/>
              </a:schemeClr>
            </a:solidFill>
            <a:latin typeface="+mn-lt"/>
            <a:ea typeface="+mn-ea"/>
            <a:cs typeface="+mn-cs"/>
          </a:endParaRPr>
        </a:p>
      </xdr:txBody>
    </xdr:sp>
    <xdr:clientData/>
  </xdr:twoCellAnchor>
  <xdr:twoCellAnchor>
    <xdr:from>
      <xdr:col>2</xdr:col>
      <xdr:colOff>1062317</xdr:colOff>
      <xdr:row>32</xdr:row>
      <xdr:rowOff>98612</xdr:rowOff>
    </xdr:from>
    <xdr:to>
      <xdr:col>3</xdr:col>
      <xdr:colOff>1445559</xdr:colOff>
      <xdr:row>32</xdr:row>
      <xdr:rowOff>1008530</xdr:rowOff>
    </xdr:to>
    <xdr:sp macro="" textlink="">
      <xdr:nvSpPr>
        <xdr:cNvPr id="8" name="TextBox 7">
          <a:extLst>
            <a:ext uri="{FF2B5EF4-FFF2-40B4-BE49-F238E27FC236}">
              <a16:creationId xmlns:a16="http://schemas.microsoft.com/office/drawing/2014/main" id="{B6074D8C-1149-4717-BA04-05697B7AF567}"/>
            </a:ext>
          </a:extLst>
        </xdr:cNvPr>
        <xdr:cNvSpPr txBox="1"/>
      </xdr:nvSpPr>
      <xdr:spPr>
        <a:xfrm>
          <a:off x="8021170" y="32483612"/>
          <a:ext cx="2658036" cy="909918"/>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Direct working link to the publication shall be provided. Data from the analytics shall be provided, and analytics of visitors shall be submitted.</a:t>
          </a:r>
          <a:r>
            <a:rPr lang="en-US" sz="1400" b="1" baseline="0">
              <a:solidFill>
                <a:schemeClr val="accent1">
                  <a:lumMod val="50000"/>
                </a:schemeClr>
              </a:solidFill>
              <a:latin typeface="+mn-lt"/>
              <a:ea typeface="+mn-ea"/>
              <a:cs typeface="+mn-cs"/>
            </a:rPr>
            <a:t> </a:t>
          </a:r>
          <a:endParaRPr lang="lt-LT" sz="1400" b="1" baseline="0">
            <a:solidFill>
              <a:schemeClr val="accent1">
                <a:lumMod val="50000"/>
              </a:schemeClr>
            </a:solidFill>
            <a:latin typeface="+mn-lt"/>
            <a:ea typeface="+mn-ea"/>
            <a:cs typeface="+mn-cs"/>
          </a:endParaRPr>
        </a:p>
      </xdr:txBody>
    </xdr:sp>
    <xdr:clientData/>
  </xdr:twoCellAnchor>
  <xdr:twoCellAnchor>
    <xdr:from>
      <xdr:col>2</xdr:col>
      <xdr:colOff>1125069</xdr:colOff>
      <xdr:row>31</xdr:row>
      <xdr:rowOff>28576</xdr:rowOff>
    </xdr:from>
    <xdr:to>
      <xdr:col>4</xdr:col>
      <xdr:colOff>1008528</xdr:colOff>
      <xdr:row>31</xdr:row>
      <xdr:rowOff>1692088</xdr:rowOff>
    </xdr:to>
    <xdr:sp macro="" textlink="">
      <xdr:nvSpPr>
        <xdr:cNvPr id="9" name="TextBox 8">
          <a:extLst>
            <a:ext uri="{FF2B5EF4-FFF2-40B4-BE49-F238E27FC236}">
              <a16:creationId xmlns:a16="http://schemas.microsoft.com/office/drawing/2014/main" id="{553B4F77-91EB-4534-A00E-23BB03BB1BE5}"/>
            </a:ext>
          </a:extLst>
        </xdr:cNvPr>
        <xdr:cNvSpPr txBox="1"/>
      </xdr:nvSpPr>
      <xdr:spPr>
        <a:xfrm>
          <a:off x="8083922" y="27281282"/>
          <a:ext cx="4253753" cy="1663512"/>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In reporting of the publications in media, important information shall be provided: date, newspaper/portal, purpose of the publication or main message, readership (target groups reached), channels of dissemination. </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1" baseline="0">
            <a:solidFill>
              <a:schemeClr val="accent1">
                <a:lumMod val="50000"/>
              </a:schemeClr>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Prior to make them public, the drafts and/or plans of each information or promotion output or activity have to be agreed with the Communication specialists of the JTS. </a:t>
          </a:r>
          <a:endParaRPr lang="lt-LT" sz="1200" b="1" baseline="0">
            <a:solidFill>
              <a:schemeClr val="accent1">
                <a:lumMod val="50000"/>
              </a:schemeClr>
            </a:solidFill>
            <a:latin typeface="+mn-lt"/>
            <a:ea typeface="+mn-ea"/>
            <a:cs typeface="+mn-cs"/>
          </a:endParaRPr>
        </a:p>
        <a:p>
          <a:r>
            <a:rPr lang="en-US" sz="1200" b="1" baseline="0">
              <a:solidFill>
                <a:schemeClr val="accent1">
                  <a:lumMod val="50000"/>
                </a:schemeClr>
              </a:solidFill>
              <a:latin typeface="+mn-lt"/>
              <a:ea typeface="+mn-ea"/>
              <a:cs typeface="+mn-cs"/>
            </a:rPr>
            <a:t> </a:t>
          </a:r>
          <a:endParaRPr lang="lt-LT" sz="1200" b="1" baseline="0">
            <a:solidFill>
              <a:schemeClr val="accent1">
                <a:lumMod val="50000"/>
              </a:schemeClr>
            </a:solidFill>
            <a:latin typeface="+mn-lt"/>
            <a:ea typeface="+mn-ea"/>
            <a:cs typeface="+mn-cs"/>
          </a:endParaRPr>
        </a:p>
      </xdr:txBody>
    </xdr:sp>
    <xdr:clientData/>
  </xdr:twoCellAnchor>
  <xdr:twoCellAnchor>
    <xdr:from>
      <xdr:col>4</xdr:col>
      <xdr:colOff>448236</xdr:colOff>
      <xdr:row>18</xdr:row>
      <xdr:rowOff>494739</xdr:rowOff>
    </xdr:from>
    <xdr:to>
      <xdr:col>7</xdr:col>
      <xdr:colOff>515471</xdr:colOff>
      <xdr:row>20</xdr:row>
      <xdr:rowOff>100853</xdr:rowOff>
    </xdr:to>
    <xdr:sp macro="" textlink="">
      <xdr:nvSpPr>
        <xdr:cNvPr id="10" name="TextBox 9">
          <a:extLst>
            <a:ext uri="{FF2B5EF4-FFF2-40B4-BE49-F238E27FC236}">
              <a16:creationId xmlns:a16="http://schemas.microsoft.com/office/drawing/2014/main" id="{2E01D763-5B4E-41C3-8B03-5661EA50FFB2}"/>
            </a:ext>
          </a:extLst>
        </xdr:cNvPr>
        <xdr:cNvSpPr txBox="1"/>
      </xdr:nvSpPr>
      <xdr:spPr>
        <a:xfrm>
          <a:off x="11777383" y="18244857"/>
          <a:ext cx="4796117" cy="715496"/>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If the activity was implemented not as originally planned (but with the deviations), including the timing, duration, number of participants, please explain this in the section related to the Deviations. </a:t>
          </a:r>
          <a:endParaRPr lang="lt-LT" sz="1200" b="1" baseline="0">
            <a:solidFill>
              <a:schemeClr val="accent1">
                <a:lumMod val="50000"/>
              </a:schemeClr>
            </a:solidFill>
            <a:latin typeface="+mn-lt"/>
            <a:ea typeface="+mn-ea"/>
            <a:cs typeface="+mn-cs"/>
          </a:endParaRPr>
        </a:p>
        <a:p>
          <a:r>
            <a:rPr lang="en-US" sz="1200" b="1" baseline="0">
              <a:solidFill>
                <a:schemeClr val="accent1">
                  <a:lumMod val="50000"/>
                </a:schemeClr>
              </a:solidFill>
              <a:latin typeface="+mn-lt"/>
              <a:ea typeface="+mn-ea"/>
              <a:cs typeface="+mn-cs"/>
            </a:rPr>
            <a:t> </a:t>
          </a:r>
          <a:endParaRPr lang="lt-LT" sz="1200" b="1" baseline="0">
            <a:solidFill>
              <a:schemeClr val="accent1">
                <a:lumMod val="50000"/>
              </a:schemeClr>
            </a:solidFill>
            <a:latin typeface="+mn-lt"/>
            <a:ea typeface="+mn-ea"/>
            <a:cs typeface="+mn-cs"/>
          </a:endParaRPr>
        </a:p>
      </xdr:txBody>
    </xdr:sp>
    <xdr:clientData/>
  </xdr:twoCellAnchor>
  <xdr:twoCellAnchor>
    <xdr:from>
      <xdr:col>6</xdr:col>
      <xdr:colOff>83259</xdr:colOff>
      <xdr:row>10</xdr:row>
      <xdr:rowOff>610720</xdr:rowOff>
    </xdr:from>
    <xdr:to>
      <xdr:col>9</xdr:col>
      <xdr:colOff>306083</xdr:colOff>
      <xdr:row>12</xdr:row>
      <xdr:rowOff>413658</xdr:rowOff>
    </xdr:to>
    <xdr:sp macro="" textlink="">
      <xdr:nvSpPr>
        <xdr:cNvPr id="11" name="TextBox 10">
          <a:extLst>
            <a:ext uri="{FF2B5EF4-FFF2-40B4-BE49-F238E27FC236}">
              <a16:creationId xmlns:a16="http://schemas.microsoft.com/office/drawing/2014/main" id="{16D7B436-91E2-43D5-BEA6-16CD0A16A141}"/>
            </a:ext>
          </a:extLst>
        </xdr:cNvPr>
        <xdr:cNvSpPr txBox="1"/>
      </xdr:nvSpPr>
      <xdr:spPr>
        <a:xfrm>
          <a:off x="15562745" y="7969463"/>
          <a:ext cx="1953652" cy="1076566"/>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Indicate each output in a separate cell, in the same row as achieved respective output within the reporting period</a:t>
          </a:r>
          <a:endParaRPr lang="lt-LT" sz="1200" b="1" baseline="0">
            <a:solidFill>
              <a:schemeClr val="accent1">
                <a:lumMod val="50000"/>
              </a:schemeClr>
            </a:solidFill>
            <a:latin typeface="+mn-lt"/>
            <a:ea typeface="+mn-ea"/>
            <a:cs typeface="+mn-cs"/>
          </a:endParaRPr>
        </a:p>
        <a:p>
          <a:r>
            <a:rPr lang="en-US" sz="1400" b="1" baseline="0">
              <a:solidFill>
                <a:schemeClr val="accent1">
                  <a:lumMod val="50000"/>
                </a:schemeClr>
              </a:solidFill>
              <a:latin typeface="+mn-lt"/>
              <a:ea typeface="+mn-ea"/>
              <a:cs typeface="+mn-cs"/>
            </a:rPr>
            <a:t> </a:t>
          </a:r>
          <a:endParaRPr lang="lt-LT" sz="1400" b="1" baseline="0">
            <a:solidFill>
              <a:schemeClr val="accent1">
                <a:lumMod val="50000"/>
              </a:schemeClr>
            </a:solidFill>
            <a:latin typeface="+mn-lt"/>
            <a:ea typeface="+mn-ea"/>
            <a:cs typeface="+mn-cs"/>
          </a:endParaRPr>
        </a:p>
      </xdr:txBody>
    </xdr:sp>
    <xdr:clientData/>
  </xdr:twoCellAnchor>
  <xdr:twoCellAnchor>
    <xdr:from>
      <xdr:col>2</xdr:col>
      <xdr:colOff>414618</xdr:colOff>
      <xdr:row>16</xdr:row>
      <xdr:rowOff>534518</xdr:rowOff>
    </xdr:from>
    <xdr:to>
      <xdr:col>3</xdr:col>
      <xdr:colOff>1019735</xdr:colOff>
      <xdr:row>16</xdr:row>
      <xdr:rowOff>1423147</xdr:rowOff>
    </xdr:to>
    <xdr:sp macro="" textlink="">
      <xdr:nvSpPr>
        <xdr:cNvPr id="13" name="TextBox 12">
          <a:extLst>
            <a:ext uri="{FF2B5EF4-FFF2-40B4-BE49-F238E27FC236}">
              <a16:creationId xmlns:a16="http://schemas.microsoft.com/office/drawing/2014/main" id="{328276BA-D9E1-4B66-A83B-7E14123A0A9C}"/>
            </a:ext>
          </a:extLst>
        </xdr:cNvPr>
        <xdr:cNvSpPr txBox="1"/>
      </xdr:nvSpPr>
      <xdr:spPr>
        <a:xfrm>
          <a:off x="7373471" y="13622989"/>
          <a:ext cx="2879911" cy="888629"/>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It shall be explained how the project management (thematic, financial), reporting, internal communication was implemented.</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1" baseline="0">
            <a:solidFill>
              <a:schemeClr val="accent1">
                <a:lumMod val="50000"/>
              </a:schemeClr>
            </a:solidFill>
            <a:latin typeface="+mn-lt"/>
            <a:ea typeface="+mn-ea"/>
            <a:cs typeface="+mn-cs"/>
          </a:endParaRPr>
        </a:p>
      </xdr:txBody>
    </xdr:sp>
    <xdr:clientData/>
  </xdr:twoCellAnchor>
  <xdr:twoCellAnchor>
    <xdr:from>
      <xdr:col>2</xdr:col>
      <xdr:colOff>568511</xdr:colOff>
      <xdr:row>13</xdr:row>
      <xdr:rowOff>48186</xdr:rowOff>
    </xdr:from>
    <xdr:to>
      <xdr:col>5</xdr:col>
      <xdr:colOff>328706</xdr:colOff>
      <xdr:row>13</xdr:row>
      <xdr:rowOff>2061882</xdr:rowOff>
    </xdr:to>
    <xdr:sp macro="" textlink="">
      <xdr:nvSpPr>
        <xdr:cNvPr id="14" name="TextBox 13">
          <a:extLst>
            <a:ext uri="{FF2B5EF4-FFF2-40B4-BE49-F238E27FC236}">
              <a16:creationId xmlns:a16="http://schemas.microsoft.com/office/drawing/2014/main" id="{23B9202A-B501-4D99-BC4A-B4E42AA0D784}"/>
            </a:ext>
          </a:extLst>
        </xdr:cNvPr>
        <xdr:cNvSpPr txBox="1"/>
      </xdr:nvSpPr>
      <xdr:spPr>
        <a:xfrm>
          <a:off x="7527364" y="9225804"/>
          <a:ext cx="6405283" cy="2013696"/>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rgbClr val="002060"/>
              </a:solidFill>
              <a:latin typeface="+mn-lt"/>
              <a:ea typeface="+mn-ea"/>
              <a:cs typeface="+mn-cs"/>
            </a:rPr>
            <a:t>In case of the 1st Reporting Period, please indicate the internal legal acts (Orders) regarding </a:t>
          </a:r>
          <a:r>
            <a:rPr lang="lt-LT" sz="1200" b="1" baseline="0">
              <a:solidFill>
                <a:srgbClr val="002060"/>
              </a:solidFill>
              <a:latin typeface="+mn-lt"/>
              <a:ea typeface="+mn-ea"/>
              <a:cs typeface="+mn-cs"/>
            </a:rPr>
            <a:t>allocation of staff to the project and </a:t>
          </a:r>
          <a:r>
            <a:rPr lang="en-US" sz="1200" b="1" baseline="0">
              <a:solidFill>
                <a:srgbClr val="002060"/>
              </a:solidFill>
              <a:latin typeface="+mn-lt"/>
              <a:ea typeface="+mn-ea"/>
              <a:cs typeface="+mn-cs"/>
            </a:rPr>
            <a:t>creation of the Project management bodies, e.g., Steering Committee, Project management group</a:t>
          </a:r>
          <a:r>
            <a:rPr lang="lt-LT" sz="1200" b="1" baseline="0">
              <a:solidFill>
                <a:srgbClr val="002060"/>
              </a:solidFill>
              <a:latin typeface="+mn-lt"/>
              <a:ea typeface="+mn-ea"/>
              <a:cs typeface="+mn-cs"/>
            </a:rPr>
            <a:t> and</a:t>
          </a:r>
          <a:r>
            <a:rPr lang="en-US" sz="1200" b="1" baseline="0">
              <a:solidFill>
                <a:srgbClr val="002060"/>
              </a:solidFill>
              <a:latin typeface="+mn-lt"/>
              <a:ea typeface="+mn-ea"/>
              <a:cs typeface="+mn-cs"/>
            </a:rPr>
            <a:t> allocation of Beneficiar</a:t>
          </a:r>
          <a:r>
            <a:rPr lang="lt-LT" sz="1200" b="1" baseline="0">
              <a:solidFill>
                <a:srgbClr val="002060"/>
              </a:solidFill>
              <a:latin typeface="+mn-lt"/>
              <a:ea typeface="+mn-ea"/>
              <a:cs typeface="+mn-cs"/>
            </a:rPr>
            <a:t>ies</a:t>
          </a:r>
          <a:r>
            <a:rPr lang="en-GB" sz="1200" b="1" baseline="0">
              <a:solidFill>
                <a:srgbClr val="002060"/>
              </a:solidFill>
              <a:latin typeface="+mn-lt"/>
              <a:ea typeface="+mn-ea"/>
              <a:cs typeface="+mn-cs"/>
            </a:rPr>
            <a:t>'</a:t>
          </a:r>
          <a:r>
            <a:rPr lang="en-US" sz="1200" b="1" baseline="0">
              <a:solidFill>
                <a:srgbClr val="002060"/>
              </a:solidFill>
              <a:latin typeface="+mn-lt"/>
              <a:ea typeface="+mn-ea"/>
              <a:cs typeface="+mn-cs"/>
            </a:rPr>
            <a:t> employees to them. </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1" baseline="0">
            <a:solidFill>
              <a:srgbClr val="00206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rgbClr val="002060"/>
              </a:solidFill>
              <a:latin typeface="+mn-lt"/>
              <a:ea typeface="+mn-ea"/>
              <a:cs typeface="+mn-cs"/>
            </a:rPr>
            <a:t>It is recommended to highlight the Annexes in bold so that they are visible and easy to find, to show that the activity/output is supported by the documents. It is recommended to put the number of the annex after mentioning of the respective document, ouput or activity.</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1" baseline="0">
            <a:solidFill>
              <a:srgbClr val="00206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rgbClr val="002060"/>
              </a:solidFill>
              <a:latin typeface="+mn-lt"/>
              <a:ea typeface="+mn-ea"/>
              <a:cs typeface="+mn-cs"/>
            </a:rPr>
            <a:t>The number of the Annex</a:t>
          </a:r>
          <a:r>
            <a:rPr lang="lt-LT" sz="1200" b="1" baseline="0">
              <a:solidFill>
                <a:srgbClr val="002060"/>
              </a:solidFill>
              <a:latin typeface="+mn-lt"/>
              <a:ea typeface="+mn-ea"/>
              <a:cs typeface="+mn-cs"/>
            </a:rPr>
            <a:t>es</a:t>
          </a:r>
          <a:r>
            <a:rPr lang="en-US" sz="1200" b="1" baseline="0">
              <a:solidFill>
                <a:srgbClr val="002060"/>
              </a:solidFill>
              <a:latin typeface="+mn-lt"/>
              <a:ea typeface="+mn-ea"/>
              <a:cs typeface="+mn-cs"/>
            </a:rPr>
            <a:t> in the Activity Description shall correspond to the ones in section 10 "Annexes".</a:t>
          </a:r>
          <a:endParaRPr lang="lt-LT" sz="1200" b="1" baseline="0">
            <a:solidFill>
              <a:srgbClr val="002060"/>
            </a:solidFill>
            <a:latin typeface="+mn-lt"/>
            <a:ea typeface="+mn-ea"/>
            <a:cs typeface="+mn-cs"/>
          </a:endParaRPr>
        </a:p>
        <a:p>
          <a:r>
            <a:rPr lang="en-US" sz="1400" b="1" baseline="0">
              <a:solidFill>
                <a:schemeClr val="accent1">
                  <a:lumMod val="50000"/>
                </a:schemeClr>
              </a:solidFill>
              <a:latin typeface="+mn-lt"/>
              <a:ea typeface="+mn-ea"/>
              <a:cs typeface="+mn-cs"/>
            </a:rPr>
            <a:t> </a:t>
          </a:r>
          <a:endParaRPr lang="lt-LT" sz="1400" b="1" baseline="0">
            <a:solidFill>
              <a:schemeClr val="accent1">
                <a:lumMod val="50000"/>
              </a:schemeClr>
            </a:solidFill>
            <a:latin typeface="+mn-lt"/>
            <a:ea typeface="+mn-ea"/>
            <a:cs typeface="+mn-cs"/>
          </a:endParaRPr>
        </a:p>
      </xdr:txBody>
    </xdr:sp>
    <xdr:clientData/>
  </xdr:twoCellAnchor>
  <xdr:twoCellAnchor>
    <xdr:from>
      <xdr:col>3</xdr:col>
      <xdr:colOff>107790</xdr:colOff>
      <xdr:row>7</xdr:row>
      <xdr:rowOff>2337175</xdr:rowOff>
    </xdr:from>
    <xdr:to>
      <xdr:col>3</xdr:col>
      <xdr:colOff>2076826</xdr:colOff>
      <xdr:row>7</xdr:row>
      <xdr:rowOff>2943413</xdr:rowOff>
    </xdr:to>
    <xdr:sp macro="" textlink="">
      <xdr:nvSpPr>
        <xdr:cNvPr id="15" name="TextBox 14">
          <a:extLst>
            <a:ext uri="{FF2B5EF4-FFF2-40B4-BE49-F238E27FC236}">
              <a16:creationId xmlns:a16="http://schemas.microsoft.com/office/drawing/2014/main" id="{2CB454CD-1499-427E-9E63-16A157C89229}"/>
            </a:ext>
          </a:extLst>
        </xdr:cNvPr>
        <xdr:cNvSpPr txBox="1"/>
      </xdr:nvSpPr>
      <xdr:spPr>
        <a:xfrm>
          <a:off x="9787004" y="4795532"/>
          <a:ext cx="1969036" cy="606238"/>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Indicate each output in a separate cell</a:t>
          </a:r>
          <a:endParaRPr lang="lt-LT" sz="1200" b="1" baseline="0">
            <a:solidFill>
              <a:schemeClr val="accent1">
                <a:lumMod val="50000"/>
              </a:schemeClr>
            </a:solidFill>
            <a:latin typeface="+mn-lt"/>
            <a:ea typeface="+mn-ea"/>
            <a:cs typeface="+mn-cs"/>
          </a:endParaRPr>
        </a:p>
        <a:p>
          <a:r>
            <a:rPr lang="en-US" sz="1400" b="1" baseline="0">
              <a:solidFill>
                <a:schemeClr val="accent1">
                  <a:lumMod val="50000"/>
                </a:schemeClr>
              </a:solidFill>
              <a:latin typeface="+mn-lt"/>
              <a:ea typeface="+mn-ea"/>
              <a:cs typeface="+mn-cs"/>
            </a:rPr>
            <a:t> </a:t>
          </a:r>
          <a:endParaRPr lang="lt-LT" sz="1400" b="1" baseline="0">
            <a:solidFill>
              <a:schemeClr val="accent1">
                <a:lumMod val="50000"/>
              </a:schemeClr>
            </a:solidFill>
            <a:latin typeface="+mn-lt"/>
            <a:ea typeface="+mn-ea"/>
            <a:cs typeface="+mn-cs"/>
          </a:endParaRPr>
        </a:p>
      </xdr:txBody>
    </xdr:sp>
    <xdr:clientData/>
  </xdr:twoCellAnchor>
  <xdr:twoCellAnchor>
    <xdr:from>
      <xdr:col>1</xdr:col>
      <xdr:colOff>4774265</xdr:colOff>
      <xdr:row>15</xdr:row>
      <xdr:rowOff>599515</xdr:rowOff>
    </xdr:from>
    <xdr:to>
      <xdr:col>2</xdr:col>
      <xdr:colOff>649940</xdr:colOff>
      <xdr:row>16</xdr:row>
      <xdr:rowOff>475741</xdr:rowOff>
    </xdr:to>
    <xdr:cxnSp macro="">
      <xdr:nvCxnSpPr>
        <xdr:cNvPr id="20" name="Straight Arrow Connector 24">
          <a:extLst>
            <a:ext uri="{FF2B5EF4-FFF2-40B4-BE49-F238E27FC236}">
              <a16:creationId xmlns:a16="http://schemas.microsoft.com/office/drawing/2014/main" id="{FF777CD8-D79F-47D4-92D3-F38722FFA995}"/>
            </a:ext>
          </a:extLst>
        </xdr:cNvPr>
        <xdr:cNvCxnSpPr/>
      </xdr:nvCxnSpPr>
      <xdr:spPr>
        <a:xfrm flipH="1" flipV="1">
          <a:off x="6522383" y="10292603"/>
          <a:ext cx="1086410" cy="503756"/>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1</xdr:col>
      <xdr:colOff>5031441</xdr:colOff>
      <xdr:row>9</xdr:row>
      <xdr:rowOff>280147</xdr:rowOff>
    </xdr:from>
    <xdr:to>
      <xdr:col>2</xdr:col>
      <xdr:colOff>555812</xdr:colOff>
      <xdr:row>13</xdr:row>
      <xdr:rowOff>45437</xdr:rowOff>
    </xdr:to>
    <xdr:cxnSp macro="">
      <xdr:nvCxnSpPr>
        <xdr:cNvPr id="21" name="Straight Arrow Connector 24">
          <a:extLst>
            <a:ext uri="{FF2B5EF4-FFF2-40B4-BE49-F238E27FC236}">
              <a16:creationId xmlns:a16="http://schemas.microsoft.com/office/drawing/2014/main" id="{BF5EED6E-AE77-4B40-9127-9A6D3900EAF2}"/>
            </a:ext>
          </a:extLst>
        </xdr:cNvPr>
        <xdr:cNvCxnSpPr/>
      </xdr:nvCxnSpPr>
      <xdr:spPr>
        <a:xfrm flipH="1" flipV="1">
          <a:off x="6779559" y="5009029"/>
          <a:ext cx="735106" cy="2230584"/>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874059</xdr:colOff>
      <xdr:row>7</xdr:row>
      <xdr:rowOff>649941</xdr:rowOff>
    </xdr:from>
    <xdr:to>
      <xdr:col>4</xdr:col>
      <xdr:colOff>1221442</xdr:colOff>
      <xdr:row>7</xdr:row>
      <xdr:rowOff>1143000</xdr:rowOff>
    </xdr:to>
    <xdr:cxnSp macro="">
      <xdr:nvCxnSpPr>
        <xdr:cNvPr id="22" name="Straight Arrow Connector 24">
          <a:extLst>
            <a:ext uri="{FF2B5EF4-FFF2-40B4-BE49-F238E27FC236}">
              <a16:creationId xmlns:a16="http://schemas.microsoft.com/office/drawing/2014/main" id="{435F3CB7-09BE-4E9E-8F00-ECEF78B132D0}"/>
            </a:ext>
          </a:extLst>
        </xdr:cNvPr>
        <xdr:cNvCxnSpPr/>
      </xdr:nvCxnSpPr>
      <xdr:spPr>
        <a:xfrm flipH="1">
          <a:off x="12203206" y="3126441"/>
          <a:ext cx="347383" cy="493059"/>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1815353</xdr:colOff>
      <xdr:row>10</xdr:row>
      <xdr:rowOff>336176</xdr:rowOff>
    </xdr:from>
    <xdr:to>
      <xdr:col>6</xdr:col>
      <xdr:colOff>21851</xdr:colOff>
      <xdr:row>11</xdr:row>
      <xdr:rowOff>223609</xdr:rowOff>
    </xdr:to>
    <xdr:cxnSp macro="">
      <xdr:nvCxnSpPr>
        <xdr:cNvPr id="29" name="Straight Arrow Connector 24">
          <a:extLst>
            <a:ext uri="{FF2B5EF4-FFF2-40B4-BE49-F238E27FC236}">
              <a16:creationId xmlns:a16="http://schemas.microsoft.com/office/drawing/2014/main" id="{0FC9EADA-0EE3-43B2-A9DD-AB3677172C9E}"/>
            </a:ext>
          </a:extLst>
        </xdr:cNvPr>
        <xdr:cNvCxnSpPr/>
      </xdr:nvCxnSpPr>
      <xdr:spPr>
        <a:xfrm flipH="1" flipV="1">
          <a:off x="13144500" y="5670176"/>
          <a:ext cx="2352675" cy="503757"/>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5</xdr:col>
      <xdr:colOff>1647266</xdr:colOff>
      <xdr:row>20</xdr:row>
      <xdr:rowOff>100853</xdr:rowOff>
    </xdr:from>
    <xdr:to>
      <xdr:col>7</xdr:col>
      <xdr:colOff>89647</xdr:colOff>
      <xdr:row>20</xdr:row>
      <xdr:rowOff>840441</xdr:rowOff>
    </xdr:to>
    <xdr:cxnSp macro="">
      <xdr:nvCxnSpPr>
        <xdr:cNvPr id="31" name="Straight Arrow Connector 24">
          <a:extLst>
            <a:ext uri="{FF2B5EF4-FFF2-40B4-BE49-F238E27FC236}">
              <a16:creationId xmlns:a16="http://schemas.microsoft.com/office/drawing/2014/main" id="{53DC8199-F87B-448C-BF73-07FA7F0F8094}"/>
            </a:ext>
          </a:extLst>
        </xdr:cNvPr>
        <xdr:cNvCxnSpPr/>
      </xdr:nvCxnSpPr>
      <xdr:spPr>
        <a:xfrm flipH="1">
          <a:off x="15251207" y="18960353"/>
          <a:ext cx="896469" cy="739588"/>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1</xdr:col>
      <xdr:colOff>5076264</xdr:colOff>
      <xdr:row>31</xdr:row>
      <xdr:rowOff>280147</xdr:rowOff>
    </xdr:from>
    <xdr:to>
      <xdr:col>2</xdr:col>
      <xdr:colOff>1086971</xdr:colOff>
      <xdr:row>31</xdr:row>
      <xdr:rowOff>526677</xdr:rowOff>
    </xdr:to>
    <xdr:cxnSp macro="">
      <xdr:nvCxnSpPr>
        <xdr:cNvPr id="32" name="Straight Arrow Connector 24">
          <a:extLst>
            <a:ext uri="{FF2B5EF4-FFF2-40B4-BE49-F238E27FC236}">
              <a16:creationId xmlns:a16="http://schemas.microsoft.com/office/drawing/2014/main" id="{B108F743-0582-4231-BB34-20EE36926F02}"/>
            </a:ext>
          </a:extLst>
        </xdr:cNvPr>
        <xdr:cNvCxnSpPr/>
      </xdr:nvCxnSpPr>
      <xdr:spPr>
        <a:xfrm flipH="1" flipV="1">
          <a:off x="6824382" y="21683382"/>
          <a:ext cx="1221442" cy="246530"/>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1</xdr:col>
      <xdr:colOff>3653119</xdr:colOff>
      <xdr:row>32</xdr:row>
      <xdr:rowOff>537750</xdr:rowOff>
    </xdr:from>
    <xdr:to>
      <xdr:col>2</xdr:col>
      <xdr:colOff>1062317</xdr:colOff>
      <xdr:row>32</xdr:row>
      <xdr:rowOff>705971</xdr:rowOff>
    </xdr:to>
    <xdr:cxnSp macro="">
      <xdr:nvCxnSpPr>
        <xdr:cNvPr id="33" name="Straight Arrow Connector 24">
          <a:extLst>
            <a:ext uri="{FF2B5EF4-FFF2-40B4-BE49-F238E27FC236}">
              <a16:creationId xmlns:a16="http://schemas.microsoft.com/office/drawing/2014/main" id="{5EED6898-4B39-417E-A312-517A8293207A}"/>
            </a:ext>
          </a:extLst>
        </xdr:cNvPr>
        <xdr:cNvCxnSpPr/>
      </xdr:nvCxnSpPr>
      <xdr:spPr>
        <a:xfrm flipH="1">
          <a:off x="5401237" y="26669868"/>
          <a:ext cx="2619933" cy="168221"/>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2117911</xdr:colOff>
      <xdr:row>40</xdr:row>
      <xdr:rowOff>515471</xdr:rowOff>
    </xdr:from>
    <xdr:to>
      <xdr:col>5</xdr:col>
      <xdr:colOff>885264</xdr:colOff>
      <xdr:row>40</xdr:row>
      <xdr:rowOff>1165414</xdr:rowOff>
    </xdr:to>
    <xdr:cxnSp macro="">
      <xdr:nvCxnSpPr>
        <xdr:cNvPr id="42" name="Straight Arrow Connector 24">
          <a:extLst>
            <a:ext uri="{FF2B5EF4-FFF2-40B4-BE49-F238E27FC236}">
              <a16:creationId xmlns:a16="http://schemas.microsoft.com/office/drawing/2014/main" id="{88B0DA39-104A-44FE-A668-C71A4F18992A}"/>
            </a:ext>
          </a:extLst>
        </xdr:cNvPr>
        <xdr:cNvCxnSpPr/>
      </xdr:nvCxnSpPr>
      <xdr:spPr>
        <a:xfrm flipH="1" flipV="1">
          <a:off x="13447058" y="48241324"/>
          <a:ext cx="1042147" cy="649943"/>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xdr:col>
      <xdr:colOff>1423147</xdr:colOff>
      <xdr:row>55</xdr:row>
      <xdr:rowOff>156883</xdr:rowOff>
    </xdr:from>
    <xdr:to>
      <xdr:col>3</xdr:col>
      <xdr:colOff>1008529</xdr:colOff>
      <xdr:row>55</xdr:row>
      <xdr:rowOff>1344707</xdr:rowOff>
    </xdr:to>
    <xdr:sp macro="" textlink="">
      <xdr:nvSpPr>
        <xdr:cNvPr id="45" name="TextBox 44">
          <a:extLst>
            <a:ext uri="{FF2B5EF4-FFF2-40B4-BE49-F238E27FC236}">
              <a16:creationId xmlns:a16="http://schemas.microsoft.com/office/drawing/2014/main" id="{A0B503B7-53FA-448D-B9E6-863B6DB410DE}"/>
            </a:ext>
          </a:extLst>
        </xdr:cNvPr>
        <xdr:cNvSpPr txBox="1"/>
      </xdr:nvSpPr>
      <xdr:spPr>
        <a:xfrm>
          <a:off x="8382000" y="54942442"/>
          <a:ext cx="1860176" cy="1187824"/>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Please include clarifications where the situation might be potentially unclear.</a:t>
          </a:r>
          <a:r>
            <a:rPr lang="en-US" sz="1400" b="1" baseline="0">
              <a:solidFill>
                <a:schemeClr val="accent1">
                  <a:lumMod val="50000"/>
                </a:schemeClr>
              </a:solidFill>
              <a:latin typeface="+mn-lt"/>
              <a:ea typeface="+mn-ea"/>
              <a:cs typeface="+mn-cs"/>
            </a:rPr>
            <a:t> </a:t>
          </a:r>
          <a:endParaRPr lang="lt-LT" sz="1400" b="1" baseline="0">
            <a:solidFill>
              <a:schemeClr val="accent1">
                <a:lumMod val="50000"/>
              </a:schemeClr>
            </a:solidFill>
            <a:latin typeface="+mn-lt"/>
            <a:ea typeface="+mn-ea"/>
            <a:cs typeface="+mn-cs"/>
          </a:endParaRPr>
        </a:p>
      </xdr:txBody>
    </xdr:sp>
    <xdr:clientData/>
  </xdr:twoCellAnchor>
  <xdr:twoCellAnchor>
    <xdr:from>
      <xdr:col>4</xdr:col>
      <xdr:colOff>1037664</xdr:colOff>
      <xdr:row>54</xdr:row>
      <xdr:rowOff>320489</xdr:rowOff>
    </xdr:from>
    <xdr:to>
      <xdr:col>5</xdr:col>
      <xdr:colOff>840441</xdr:colOff>
      <xdr:row>55</xdr:row>
      <xdr:rowOff>1434353</xdr:rowOff>
    </xdr:to>
    <xdr:sp macro="" textlink="">
      <xdr:nvSpPr>
        <xdr:cNvPr id="46" name="TextBox 45">
          <a:extLst>
            <a:ext uri="{FF2B5EF4-FFF2-40B4-BE49-F238E27FC236}">
              <a16:creationId xmlns:a16="http://schemas.microsoft.com/office/drawing/2014/main" id="{B42588F3-5EFE-44EB-B10C-0A2C1664A2B5}"/>
            </a:ext>
          </a:extLst>
        </xdr:cNvPr>
        <xdr:cNvSpPr txBox="1"/>
      </xdr:nvSpPr>
      <xdr:spPr>
        <a:xfrm>
          <a:off x="12366811" y="54612989"/>
          <a:ext cx="2077571" cy="1606923"/>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Achieved output, in this particular case (works) means "accepted into exploitation", if required under the law, or finalised as renovation in accordance with the law.</a:t>
          </a:r>
          <a:r>
            <a:rPr lang="en-US" sz="1400" b="1" baseline="0">
              <a:solidFill>
                <a:schemeClr val="accent1">
                  <a:lumMod val="50000"/>
                </a:schemeClr>
              </a:solidFill>
              <a:latin typeface="+mn-lt"/>
              <a:ea typeface="+mn-ea"/>
              <a:cs typeface="+mn-cs"/>
            </a:rPr>
            <a:t> </a:t>
          </a:r>
          <a:endParaRPr lang="lt-LT" sz="1400" b="1" baseline="0">
            <a:solidFill>
              <a:schemeClr val="accent1">
                <a:lumMod val="50000"/>
              </a:schemeClr>
            </a:solidFill>
            <a:latin typeface="+mn-lt"/>
            <a:ea typeface="+mn-ea"/>
            <a:cs typeface="+mn-cs"/>
          </a:endParaRPr>
        </a:p>
      </xdr:txBody>
    </xdr:sp>
    <xdr:clientData/>
  </xdr:twoCellAnchor>
  <xdr:twoCellAnchor>
    <xdr:from>
      <xdr:col>1</xdr:col>
      <xdr:colOff>3787588</xdr:colOff>
      <xdr:row>56</xdr:row>
      <xdr:rowOff>661147</xdr:rowOff>
    </xdr:from>
    <xdr:to>
      <xdr:col>2</xdr:col>
      <xdr:colOff>1736913</xdr:colOff>
      <xdr:row>57</xdr:row>
      <xdr:rowOff>1053353</xdr:rowOff>
    </xdr:to>
    <xdr:cxnSp macro="">
      <xdr:nvCxnSpPr>
        <xdr:cNvPr id="48" name="Straight Arrow Connector 24">
          <a:extLst>
            <a:ext uri="{FF2B5EF4-FFF2-40B4-BE49-F238E27FC236}">
              <a16:creationId xmlns:a16="http://schemas.microsoft.com/office/drawing/2014/main" id="{443B7CC9-32B1-4361-B0BC-5834E20AA442}"/>
            </a:ext>
          </a:extLst>
        </xdr:cNvPr>
        <xdr:cNvCxnSpPr/>
      </xdr:nvCxnSpPr>
      <xdr:spPr>
        <a:xfrm flipH="1" flipV="1">
          <a:off x="5535706" y="64781206"/>
          <a:ext cx="3160060" cy="1075765"/>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1</xdr:col>
      <xdr:colOff>4852147</xdr:colOff>
      <xdr:row>55</xdr:row>
      <xdr:rowOff>728382</xdr:rowOff>
    </xdr:from>
    <xdr:to>
      <xdr:col>2</xdr:col>
      <xdr:colOff>1311088</xdr:colOff>
      <xdr:row>55</xdr:row>
      <xdr:rowOff>773206</xdr:rowOff>
    </xdr:to>
    <xdr:cxnSp macro="">
      <xdr:nvCxnSpPr>
        <xdr:cNvPr id="49" name="Straight Arrow Connector 24">
          <a:extLst>
            <a:ext uri="{FF2B5EF4-FFF2-40B4-BE49-F238E27FC236}">
              <a16:creationId xmlns:a16="http://schemas.microsoft.com/office/drawing/2014/main" id="{8F214714-B4BE-4AAB-ACE4-EBC4218704B3}"/>
            </a:ext>
          </a:extLst>
        </xdr:cNvPr>
        <xdr:cNvCxnSpPr/>
      </xdr:nvCxnSpPr>
      <xdr:spPr>
        <a:xfrm flipH="1">
          <a:off x="6600265" y="63313235"/>
          <a:ext cx="1669676" cy="44824"/>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1277472</xdr:colOff>
      <xdr:row>53</xdr:row>
      <xdr:rowOff>1490382</xdr:rowOff>
    </xdr:from>
    <xdr:to>
      <xdr:col>4</xdr:col>
      <xdr:colOff>1008529</xdr:colOff>
      <xdr:row>55</xdr:row>
      <xdr:rowOff>448235</xdr:rowOff>
    </xdr:to>
    <xdr:cxnSp macro="">
      <xdr:nvCxnSpPr>
        <xdr:cNvPr id="50" name="Straight Arrow Connector 24">
          <a:extLst>
            <a:ext uri="{FF2B5EF4-FFF2-40B4-BE49-F238E27FC236}">
              <a16:creationId xmlns:a16="http://schemas.microsoft.com/office/drawing/2014/main" id="{FD1B5709-DF82-420A-93E4-B6FE792385DF}"/>
            </a:ext>
          </a:extLst>
        </xdr:cNvPr>
        <xdr:cNvCxnSpPr/>
      </xdr:nvCxnSpPr>
      <xdr:spPr>
        <a:xfrm flipH="1" flipV="1">
          <a:off x="10511119" y="54057176"/>
          <a:ext cx="1826557" cy="1176618"/>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xdr:col>
      <xdr:colOff>1718235</xdr:colOff>
      <xdr:row>57</xdr:row>
      <xdr:rowOff>812694</xdr:rowOff>
    </xdr:from>
    <xdr:to>
      <xdr:col>4</xdr:col>
      <xdr:colOff>1628588</xdr:colOff>
      <xdr:row>58</xdr:row>
      <xdr:rowOff>129136</xdr:rowOff>
    </xdr:to>
    <xdr:sp macro="" textlink="">
      <xdr:nvSpPr>
        <xdr:cNvPr id="56" name="TextBox 55">
          <a:extLst>
            <a:ext uri="{FF2B5EF4-FFF2-40B4-BE49-F238E27FC236}">
              <a16:creationId xmlns:a16="http://schemas.microsoft.com/office/drawing/2014/main" id="{3660E2AC-62F2-4A83-81EA-79291C1EAA92}"/>
            </a:ext>
          </a:extLst>
        </xdr:cNvPr>
        <xdr:cNvSpPr txBox="1"/>
      </xdr:nvSpPr>
      <xdr:spPr>
        <a:xfrm>
          <a:off x="9011664" y="65618980"/>
          <a:ext cx="4491424" cy="386870"/>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All major procurements shall be done as early as possible.</a:t>
          </a:r>
          <a:endParaRPr lang="lt-LT" sz="1400" b="1" baseline="0">
            <a:solidFill>
              <a:schemeClr val="accent1">
                <a:lumMod val="50000"/>
              </a:schemeClr>
            </a:solidFill>
            <a:latin typeface="+mn-lt"/>
            <a:ea typeface="+mn-ea"/>
            <a:cs typeface="+mn-cs"/>
          </a:endParaRPr>
        </a:p>
      </xdr:txBody>
    </xdr:sp>
    <xdr:clientData/>
  </xdr:twoCellAnchor>
  <xdr:twoCellAnchor>
    <xdr:from>
      <xdr:col>5</xdr:col>
      <xdr:colOff>437029</xdr:colOff>
      <xdr:row>70</xdr:row>
      <xdr:rowOff>683559</xdr:rowOff>
    </xdr:from>
    <xdr:to>
      <xdr:col>8</xdr:col>
      <xdr:colOff>515471</xdr:colOff>
      <xdr:row>70</xdr:row>
      <xdr:rowOff>1804147</xdr:rowOff>
    </xdr:to>
    <xdr:sp macro="" textlink="">
      <xdr:nvSpPr>
        <xdr:cNvPr id="59" name="TextBox 58">
          <a:extLst>
            <a:ext uri="{FF2B5EF4-FFF2-40B4-BE49-F238E27FC236}">
              <a16:creationId xmlns:a16="http://schemas.microsoft.com/office/drawing/2014/main" id="{1574D0AE-98A1-4CB4-8A56-1B7BAB6082F5}"/>
            </a:ext>
          </a:extLst>
        </xdr:cNvPr>
        <xdr:cNvSpPr txBox="1"/>
      </xdr:nvSpPr>
      <xdr:spPr>
        <a:xfrm>
          <a:off x="14040970" y="71740059"/>
          <a:ext cx="3115236" cy="1120588"/>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If the calculation of the target groups who benefited is not straightforward or obvious, please provide explanation, how they were calculated. </a:t>
          </a:r>
          <a:endParaRPr lang="lt-LT" sz="1400" b="1" baseline="0">
            <a:solidFill>
              <a:schemeClr val="accent1">
                <a:lumMod val="50000"/>
              </a:schemeClr>
            </a:solidFill>
            <a:latin typeface="+mn-lt"/>
            <a:ea typeface="+mn-ea"/>
            <a:cs typeface="+mn-cs"/>
          </a:endParaRPr>
        </a:p>
      </xdr:txBody>
    </xdr:sp>
    <xdr:clientData/>
  </xdr:twoCellAnchor>
  <xdr:twoCellAnchor>
    <xdr:from>
      <xdr:col>4</xdr:col>
      <xdr:colOff>2005853</xdr:colOff>
      <xdr:row>128</xdr:row>
      <xdr:rowOff>717176</xdr:rowOff>
    </xdr:from>
    <xdr:to>
      <xdr:col>9</xdr:col>
      <xdr:colOff>392206</xdr:colOff>
      <xdr:row>130</xdr:row>
      <xdr:rowOff>201707</xdr:rowOff>
    </xdr:to>
    <xdr:sp macro="" textlink="">
      <xdr:nvSpPr>
        <xdr:cNvPr id="61" name="TextBox 60">
          <a:extLst>
            <a:ext uri="{FF2B5EF4-FFF2-40B4-BE49-F238E27FC236}">
              <a16:creationId xmlns:a16="http://schemas.microsoft.com/office/drawing/2014/main" id="{B80901CD-56D7-4D29-B65C-1A836AF63D27}"/>
            </a:ext>
          </a:extLst>
        </xdr:cNvPr>
        <xdr:cNvSpPr txBox="1"/>
      </xdr:nvSpPr>
      <xdr:spPr>
        <a:xfrm>
          <a:off x="13335000" y="143334441"/>
          <a:ext cx="4280647" cy="1053354"/>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Please provide realistic and working counter-measures to solve the problem and ensure finalisation of the activity on time. </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Please note: the partnership shall be strongly committed to solve all the problems in implementation, to fulfill all the activities and reach all the indicators within the project. </a:t>
          </a:r>
          <a:endParaRPr lang="lt-LT" sz="1400" b="1" baseline="0">
            <a:solidFill>
              <a:schemeClr val="accent1">
                <a:lumMod val="50000"/>
              </a:schemeClr>
            </a:solidFill>
            <a:latin typeface="+mn-lt"/>
            <a:ea typeface="+mn-ea"/>
            <a:cs typeface="+mn-cs"/>
          </a:endParaRPr>
        </a:p>
      </xdr:txBody>
    </xdr:sp>
    <xdr:clientData/>
  </xdr:twoCellAnchor>
  <xdr:twoCellAnchor>
    <xdr:from>
      <xdr:col>4</xdr:col>
      <xdr:colOff>1288677</xdr:colOff>
      <xdr:row>70</xdr:row>
      <xdr:rowOff>313765</xdr:rowOff>
    </xdr:from>
    <xdr:to>
      <xdr:col>5</xdr:col>
      <xdr:colOff>459441</xdr:colOff>
      <xdr:row>70</xdr:row>
      <xdr:rowOff>661147</xdr:rowOff>
    </xdr:to>
    <xdr:cxnSp macro="">
      <xdr:nvCxnSpPr>
        <xdr:cNvPr id="62" name="Straight Arrow Connector 24">
          <a:extLst>
            <a:ext uri="{FF2B5EF4-FFF2-40B4-BE49-F238E27FC236}">
              <a16:creationId xmlns:a16="http://schemas.microsoft.com/office/drawing/2014/main" id="{32F8DA22-D26F-4539-97B8-165CDA3B004B}"/>
            </a:ext>
          </a:extLst>
        </xdr:cNvPr>
        <xdr:cNvCxnSpPr/>
      </xdr:nvCxnSpPr>
      <xdr:spPr>
        <a:xfrm flipH="1" flipV="1">
          <a:off x="12617824" y="71370265"/>
          <a:ext cx="1445558" cy="347382"/>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5</xdr:col>
      <xdr:colOff>1568824</xdr:colOff>
      <xdr:row>130</xdr:row>
      <xdr:rowOff>190500</xdr:rowOff>
    </xdr:from>
    <xdr:to>
      <xdr:col>8</xdr:col>
      <xdr:colOff>22412</xdr:colOff>
      <xdr:row>134</xdr:row>
      <xdr:rowOff>145678</xdr:rowOff>
    </xdr:to>
    <xdr:cxnSp macro="">
      <xdr:nvCxnSpPr>
        <xdr:cNvPr id="66" name="Straight Arrow Connector 24">
          <a:extLst>
            <a:ext uri="{FF2B5EF4-FFF2-40B4-BE49-F238E27FC236}">
              <a16:creationId xmlns:a16="http://schemas.microsoft.com/office/drawing/2014/main" id="{1A284244-6873-4FB0-9FBD-0D8EF0BBF1A2}"/>
            </a:ext>
          </a:extLst>
        </xdr:cNvPr>
        <xdr:cNvCxnSpPr/>
      </xdr:nvCxnSpPr>
      <xdr:spPr>
        <a:xfrm flipH="1">
          <a:off x="15172765" y="144376588"/>
          <a:ext cx="1490382" cy="1983443"/>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3</xdr:col>
      <xdr:colOff>1576827</xdr:colOff>
      <xdr:row>65</xdr:row>
      <xdr:rowOff>154214</xdr:rowOff>
    </xdr:from>
    <xdr:to>
      <xdr:col>9</xdr:col>
      <xdr:colOff>131268</xdr:colOff>
      <xdr:row>67</xdr:row>
      <xdr:rowOff>748126</xdr:rowOff>
    </xdr:to>
    <xdr:sp macro="" textlink="">
      <xdr:nvSpPr>
        <xdr:cNvPr id="35" name="TextBox 34">
          <a:extLst>
            <a:ext uri="{FF2B5EF4-FFF2-40B4-BE49-F238E27FC236}">
              <a16:creationId xmlns:a16="http://schemas.microsoft.com/office/drawing/2014/main" id="{4C3432AE-8E8F-4D60-9D5F-53A7ED21E770}"/>
            </a:ext>
          </a:extLst>
        </xdr:cNvPr>
        <xdr:cNvSpPr txBox="1"/>
      </xdr:nvSpPr>
      <xdr:spPr>
        <a:xfrm>
          <a:off x="11256041" y="71954571"/>
          <a:ext cx="6918298" cy="1210769"/>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tx2">
                  <a:lumMod val="75000"/>
                </a:schemeClr>
              </a:solidFill>
              <a:latin typeface="+mn-lt"/>
              <a:ea typeface="+mn-ea"/>
              <a:cs typeface="+mn-cs"/>
            </a:rPr>
            <a:t>In case the partnership planned to purchase numerous equipment, but didn’t finish purchasing within one period, the procured equipment shall be listed in the section "Activities implemented within the reporting period" as procured wihtin the reporting period. In the activity description it shall be indicated the % or how many items were purchased. As well,  planned to be procured within the next reporting period equipment shall be also indicated additionally</a:t>
          </a:r>
          <a:r>
            <a:rPr lang="en-GB" sz="1200" b="1" baseline="0">
              <a:solidFill>
                <a:schemeClr val="tx2">
                  <a:lumMod val="75000"/>
                </a:schemeClr>
              </a:solidFill>
              <a:latin typeface="+mn-lt"/>
              <a:ea typeface="+mn-ea"/>
              <a:cs typeface="+mn-cs"/>
            </a:rPr>
            <a:t>.</a:t>
          </a:r>
          <a:endParaRPr lang="en-US" sz="1200" b="0" baseline="0">
            <a:solidFill>
              <a:schemeClr val="tx2">
                <a:lumMod val="75000"/>
              </a:schemeClr>
            </a:solidFill>
            <a:latin typeface="+mn-lt"/>
            <a:ea typeface="+mn-ea"/>
            <a:cs typeface="+mn-cs"/>
          </a:endParaRPr>
        </a:p>
      </xdr:txBody>
    </xdr:sp>
    <xdr:clientData/>
  </xdr:twoCellAnchor>
  <xdr:twoCellAnchor>
    <xdr:from>
      <xdr:col>3</xdr:col>
      <xdr:colOff>941293</xdr:colOff>
      <xdr:row>0</xdr:row>
      <xdr:rowOff>201706</xdr:rowOff>
    </xdr:from>
    <xdr:to>
      <xdr:col>6</xdr:col>
      <xdr:colOff>78441</xdr:colOff>
      <xdr:row>4</xdr:row>
      <xdr:rowOff>145676</xdr:rowOff>
    </xdr:to>
    <xdr:sp macro="" textlink="">
      <xdr:nvSpPr>
        <xdr:cNvPr id="34" name="TextBox 33">
          <a:extLst>
            <a:ext uri="{FF2B5EF4-FFF2-40B4-BE49-F238E27FC236}">
              <a16:creationId xmlns:a16="http://schemas.microsoft.com/office/drawing/2014/main" id="{28862673-7D12-4463-9759-DE16595D0D1C}"/>
            </a:ext>
          </a:extLst>
        </xdr:cNvPr>
        <xdr:cNvSpPr txBox="1"/>
      </xdr:nvSpPr>
      <xdr:spPr>
        <a:xfrm>
          <a:off x="10174940" y="201706"/>
          <a:ext cx="5378825" cy="941294"/>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All annexes shall be stored in order and their relation to the activities shall be indicated. </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The number of the respective activity (e.g., Activity 2.2) should be indicated on the right top corner of the page in paper version of each Annex.</a:t>
          </a:r>
          <a:r>
            <a:rPr lang="en-US" sz="1400" b="1" baseline="0">
              <a:solidFill>
                <a:schemeClr val="accent1">
                  <a:lumMod val="50000"/>
                </a:schemeClr>
              </a:solidFill>
              <a:latin typeface="+mn-lt"/>
              <a:ea typeface="+mn-ea"/>
              <a:cs typeface="+mn-cs"/>
            </a:rPr>
            <a:t> </a:t>
          </a:r>
          <a:endParaRPr lang="lt-LT" sz="1400" b="1" baseline="0">
            <a:solidFill>
              <a:schemeClr val="accent1">
                <a:lumMod val="50000"/>
              </a:schemeClr>
            </a:solidFill>
            <a:latin typeface="+mn-lt"/>
            <a:ea typeface="+mn-ea"/>
            <a:cs typeface="+mn-cs"/>
          </a:endParaRPr>
        </a:p>
      </xdr:txBody>
    </xdr:sp>
    <xdr:clientData/>
  </xdr:twoCellAnchor>
  <xdr:twoCellAnchor>
    <xdr:from>
      <xdr:col>3</xdr:col>
      <xdr:colOff>67235</xdr:colOff>
      <xdr:row>0</xdr:row>
      <xdr:rowOff>381000</xdr:rowOff>
    </xdr:from>
    <xdr:to>
      <xdr:col>3</xdr:col>
      <xdr:colOff>930089</xdr:colOff>
      <xdr:row>2</xdr:row>
      <xdr:rowOff>156882</xdr:rowOff>
    </xdr:to>
    <xdr:cxnSp macro="">
      <xdr:nvCxnSpPr>
        <xdr:cNvPr id="36" name="Straight Arrow Connector 24">
          <a:extLst>
            <a:ext uri="{FF2B5EF4-FFF2-40B4-BE49-F238E27FC236}">
              <a16:creationId xmlns:a16="http://schemas.microsoft.com/office/drawing/2014/main" id="{5CE29B0C-432E-411D-BDC6-910046F0B9E7}"/>
            </a:ext>
          </a:extLst>
        </xdr:cNvPr>
        <xdr:cNvCxnSpPr/>
      </xdr:nvCxnSpPr>
      <xdr:spPr>
        <a:xfrm flipH="1" flipV="1">
          <a:off x="9300882" y="381000"/>
          <a:ext cx="862854" cy="381000"/>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xdr:col>
      <xdr:colOff>1243853</xdr:colOff>
      <xdr:row>32</xdr:row>
      <xdr:rowOff>4628029</xdr:rowOff>
    </xdr:from>
    <xdr:to>
      <xdr:col>3</xdr:col>
      <xdr:colOff>1627095</xdr:colOff>
      <xdr:row>33</xdr:row>
      <xdr:rowOff>1008529</xdr:rowOff>
    </xdr:to>
    <xdr:sp macro="" textlink="">
      <xdr:nvSpPr>
        <xdr:cNvPr id="39" name="TextBox 38">
          <a:extLst>
            <a:ext uri="{FF2B5EF4-FFF2-40B4-BE49-F238E27FC236}">
              <a16:creationId xmlns:a16="http://schemas.microsoft.com/office/drawing/2014/main" id="{B2EC94BA-C854-4228-B6C7-A018DAA53C72}"/>
            </a:ext>
          </a:extLst>
        </xdr:cNvPr>
        <xdr:cNvSpPr txBox="1"/>
      </xdr:nvSpPr>
      <xdr:spPr>
        <a:xfrm>
          <a:off x="8202706" y="37013029"/>
          <a:ext cx="2658036" cy="1176618"/>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Direct working link to the publication shall be provided. If applicable, analytics shall be provided in Annexes, main data from the Analytics shall be described in the report. </a:t>
          </a:r>
          <a:r>
            <a:rPr lang="en-US" sz="1400" b="1" baseline="0">
              <a:solidFill>
                <a:schemeClr val="accent1">
                  <a:lumMod val="50000"/>
                </a:schemeClr>
              </a:solidFill>
              <a:latin typeface="+mn-lt"/>
              <a:ea typeface="+mn-ea"/>
              <a:cs typeface="+mn-cs"/>
            </a:rPr>
            <a:t> </a:t>
          </a:r>
          <a:endParaRPr lang="lt-LT" sz="1400" b="1" baseline="0">
            <a:solidFill>
              <a:schemeClr val="accent1">
                <a:lumMod val="50000"/>
              </a:schemeClr>
            </a:solidFill>
            <a:latin typeface="+mn-lt"/>
            <a:ea typeface="+mn-ea"/>
            <a:cs typeface="+mn-cs"/>
          </a:endParaRPr>
        </a:p>
      </xdr:txBody>
    </xdr:sp>
    <xdr:clientData/>
  </xdr:twoCellAnchor>
  <xdr:twoCellAnchor>
    <xdr:from>
      <xdr:col>2</xdr:col>
      <xdr:colOff>56029</xdr:colOff>
      <xdr:row>33</xdr:row>
      <xdr:rowOff>537881</xdr:rowOff>
    </xdr:from>
    <xdr:to>
      <xdr:col>2</xdr:col>
      <xdr:colOff>1196786</xdr:colOff>
      <xdr:row>33</xdr:row>
      <xdr:rowOff>649941</xdr:rowOff>
    </xdr:to>
    <xdr:cxnSp macro="">
      <xdr:nvCxnSpPr>
        <xdr:cNvPr id="40" name="Straight Arrow Connector 24">
          <a:extLst>
            <a:ext uri="{FF2B5EF4-FFF2-40B4-BE49-F238E27FC236}">
              <a16:creationId xmlns:a16="http://schemas.microsoft.com/office/drawing/2014/main" id="{13022D4A-36F9-4E62-9105-4645CEB58657}"/>
            </a:ext>
          </a:extLst>
        </xdr:cNvPr>
        <xdr:cNvCxnSpPr/>
      </xdr:nvCxnSpPr>
      <xdr:spPr>
        <a:xfrm flipH="1">
          <a:off x="7014882" y="37718999"/>
          <a:ext cx="1140757" cy="112060"/>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xdr:col>
      <xdr:colOff>806823</xdr:colOff>
      <xdr:row>33</xdr:row>
      <xdr:rowOff>2935942</xdr:rowOff>
    </xdr:from>
    <xdr:to>
      <xdr:col>3</xdr:col>
      <xdr:colOff>1190065</xdr:colOff>
      <xdr:row>34</xdr:row>
      <xdr:rowOff>100853</xdr:rowOff>
    </xdr:to>
    <xdr:sp macro="" textlink="">
      <xdr:nvSpPr>
        <xdr:cNvPr id="43" name="TextBox 42">
          <a:extLst>
            <a:ext uri="{FF2B5EF4-FFF2-40B4-BE49-F238E27FC236}">
              <a16:creationId xmlns:a16="http://schemas.microsoft.com/office/drawing/2014/main" id="{EB55B5D4-989F-4AD8-B8BF-514FA795A027}"/>
            </a:ext>
          </a:extLst>
        </xdr:cNvPr>
        <xdr:cNvSpPr txBox="1"/>
      </xdr:nvSpPr>
      <xdr:spPr>
        <a:xfrm>
          <a:off x="7765676" y="40117060"/>
          <a:ext cx="2658036" cy="717175"/>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If any output was not financed by the project, or free of charge, please indicate this clearly</a:t>
          </a:r>
          <a:endParaRPr lang="lt-LT" sz="1400" b="1" baseline="0">
            <a:solidFill>
              <a:schemeClr val="accent1">
                <a:lumMod val="50000"/>
              </a:schemeClr>
            </a:solidFill>
            <a:latin typeface="+mn-lt"/>
            <a:ea typeface="+mn-ea"/>
            <a:cs typeface="+mn-cs"/>
          </a:endParaRPr>
        </a:p>
      </xdr:txBody>
    </xdr:sp>
    <xdr:clientData/>
  </xdr:twoCellAnchor>
  <xdr:twoCellAnchor>
    <xdr:from>
      <xdr:col>1</xdr:col>
      <xdr:colOff>5031442</xdr:colOff>
      <xdr:row>33</xdr:row>
      <xdr:rowOff>3440206</xdr:rowOff>
    </xdr:from>
    <xdr:to>
      <xdr:col>2</xdr:col>
      <xdr:colOff>818029</xdr:colOff>
      <xdr:row>34</xdr:row>
      <xdr:rowOff>268943</xdr:rowOff>
    </xdr:to>
    <xdr:cxnSp macro="">
      <xdr:nvCxnSpPr>
        <xdr:cNvPr id="44" name="Straight Arrow Connector 24">
          <a:extLst>
            <a:ext uri="{FF2B5EF4-FFF2-40B4-BE49-F238E27FC236}">
              <a16:creationId xmlns:a16="http://schemas.microsoft.com/office/drawing/2014/main" id="{42DC44D5-8E9E-41C2-A0FF-B88620345EFE}"/>
            </a:ext>
          </a:extLst>
        </xdr:cNvPr>
        <xdr:cNvCxnSpPr/>
      </xdr:nvCxnSpPr>
      <xdr:spPr>
        <a:xfrm flipH="1">
          <a:off x="6779560" y="40621324"/>
          <a:ext cx="997322" cy="381001"/>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1243854</xdr:colOff>
      <xdr:row>44</xdr:row>
      <xdr:rowOff>829235</xdr:rowOff>
    </xdr:from>
    <xdr:to>
      <xdr:col>7</xdr:col>
      <xdr:colOff>537884</xdr:colOff>
      <xdr:row>45</xdr:row>
      <xdr:rowOff>112059</xdr:rowOff>
    </xdr:to>
    <xdr:sp macro="" textlink="">
      <xdr:nvSpPr>
        <xdr:cNvPr id="47" name="TextBox 46">
          <a:extLst>
            <a:ext uri="{FF2B5EF4-FFF2-40B4-BE49-F238E27FC236}">
              <a16:creationId xmlns:a16="http://schemas.microsoft.com/office/drawing/2014/main" id="{7ACC514B-E1DD-4A2C-A642-F6BB1361A673}"/>
            </a:ext>
          </a:extLst>
        </xdr:cNvPr>
        <xdr:cNvSpPr txBox="1"/>
      </xdr:nvSpPr>
      <xdr:spPr>
        <a:xfrm>
          <a:off x="12573001" y="53597735"/>
          <a:ext cx="4022912" cy="874059"/>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If the activity was implemented not as originally planned (but with the deviations), including the timing, duration, number of participants, please explain this in the section related to the Deviations. </a:t>
          </a:r>
          <a:endParaRPr lang="lt-LT" sz="1200" b="1" baseline="0">
            <a:solidFill>
              <a:schemeClr val="accent1">
                <a:lumMod val="50000"/>
              </a:schemeClr>
            </a:solidFill>
            <a:latin typeface="+mn-lt"/>
            <a:ea typeface="+mn-ea"/>
            <a:cs typeface="+mn-cs"/>
          </a:endParaRPr>
        </a:p>
        <a:p>
          <a:r>
            <a:rPr lang="en-US" sz="1200" b="1" baseline="0">
              <a:solidFill>
                <a:schemeClr val="accent1">
                  <a:lumMod val="50000"/>
                </a:schemeClr>
              </a:solidFill>
              <a:latin typeface="+mn-lt"/>
              <a:ea typeface="+mn-ea"/>
              <a:cs typeface="+mn-cs"/>
            </a:rPr>
            <a:t> </a:t>
          </a:r>
          <a:endParaRPr lang="lt-LT" sz="1200" b="1" baseline="0">
            <a:solidFill>
              <a:schemeClr val="accent1">
                <a:lumMod val="50000"/>
              </a:schemeClr>
            </a:solidFill>
            <a:latin typeface="+mn-lt"/>
            <a:ea typeface="+mn-ea"/>
            <a:cs typeface="+mn-cs"/>
          </a:endParaRPr>
        </a:p>
      </xdr:txBody>
    </xdr:sp>
    <xdr:clientData/>
  </xdr:twoCellAnchor>
  <xdr:twoCellAnchor>
    <xdr:from>
      <xdr:col>5</xdr:col>
      <xdr:colOff>1311088</xdr:colOff>
      <xdr:row>45</xdr:row>
      <xdr:rowOff>145677</xdr:rowOff>
    </xdr:from>
    <xdr:to>
      <xdr:col>6</xdr:col>
      <xdr:colOff>448235</xdr:colOff>
      <xdr:row>46</xdr:row>
      <xdr:rowOff>268941</xdr:rowOff>
    </xdr:to>
    <xdr:cxnSp macro="">
      <xdr:nvCxnSpPr>
        <xdr:cNvPr id="51" name="Straight Arrow Connector 24">
          <a:extLst>
            <a:ext uri="{FF2B5EF4-FFF2-40B4-BE49-F238E27FC236}">
              <a16:creationId xmlns:a16="http://schemas.microsoft.com/office/drawing/2014/main" id="{A7D5ECF8-0EBC-4B5B-AC80-6FF357E1C1AC}"/>
            </a:ext>
          </a:extLst>
        </xdr:cNvPr>
        <xdr:cNvCxnSpPr/>
      </xdr:nvCxnSpPr>
      <xdr:spPr>
        <a:xfrm flipH="1">
          <a:off x="14915029" y="54505412"/>
          <a:ext cx="1008530" cy="280147"/>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1277471</xdr:colOff>
      <xdr:row>6</xdr:row>
      <xdr:rowOff>423582</xdr:rowOff>
    </xdr:from>
    <xdr:to>
      <xdr:col>7</xdr:col>
      <xdr:colOff>100854</xdr:colOff>
      <xdr:row>7</xdr:row>
      <xdr:rowOff>1053353</xdr:rowOff>
    </xdr:to>
    <xdr:sp macro="" textlink="">
      <xdr:nvSpPr>
        <xdr:cNvPr id="55" name="TextBox 54">
          <a:extLst>
            <a:ext uri="{FF2B5EF4-FFF2-40B4-BE49-F238E27FC236}">
              <a16:creationId xmlns:a16="http://schemas.microsoft.com/office/drawing/2014/main" id="{D1FFA680-1ABB-49B5-89BC-8238C87A850C}"/>
            </a:ext>
          </a:extLst>
        </xdr:cNvPr>
        <xdr:cNvSpPr txBox="1"/>
      </xdr:nvSpPr>
      <xdr:spPr>
        <a:xfrm>
          <a:off x="12606618" y="2407023"/>
          <a:ext cx="3552265" cy="1122830"/>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In case the planned outputs are not achieved within the next period, the respective clarifying information shall be added to the next report to the Section “Activities implemented within the reporting period” and/or “Deviations”.</a:t>
          </a:r>
          <a:r>
            <a:rPr lang="en-US" sz="1400" b="1" baseline="0">
              <a:solidFill>
                <a:schemeClr val="accent1">
                  <a:lumMod val="50000"/>
                </a:schemeClr>
              </a:solidFill>
              <a:latin typeface="+mn-lt"/>
              <a:ea typeface="+mn-ea"/>
              <a:cs typeface="+mn-cs"/>
            </a:rPr>
            <a:t> </a:t>
          </a:r>
          <a:r>
            <a:rPr lang="en-US" sz="1200" b="1" baseline="0">
              <a:solidFill>
                <a:schemeClr val="accent1">
                  <a:lumMod val="50000"/>
                </a:schemeClr>
              </a:solidFill>
              <a:latin typeface="+mn-lt"/>
              <a:ea typeface="+mn-ea"/>
              <a:cs typeface="+mn-cs"/>
            </a:rPr>
            <a:t>For all GAs. </a:t>
          </a:r>
          <a:endParaRPr lang="lt-LT" sz="1200" b="1" baseline="0">
            <a:solidFill>
              <a:schemeClr val="accent1">
                <a:lumMod val="50000"/>
              </a:schemeClr>
            </a:solidFill>
            <a:latin typeface="+mn-lt"/>
            <a:ea typeface="+mn-ea"/>
            <a:cs typeface="+mn-cs"/>
          </a:endParaRPr>
        </a:p>
      </xdr:txBody>
    </xdr:sp>
    <xdr:clientData/>
  </xdr:twoCellAnchor>
  <xdr:twoCellAnchor>
    <xdr:from>
      <xdr:col>2</xdr:col>
      <xdr:colOff>2113431</xdr:colOff>
      <xdr:row>7</xdr:row>
      <xdr:rowOff>2919694</xdr:rowOff>
    </xdr:from>
    <xdr:to>
      <xdr:col>3</xdr:col>
      <xdr:colOff>242047</xdr:colOff>
      <xdr:row>10</xdr:row>
      <xdr:rowOff>208430</xdr:rowOff>
    </xdr:to>
    <xdr:cxnSp macro="">
      <xdr:nvCxnSpPr>
        <xdr:cNvPr id="57" name="Straight Arrow Connector 24">
          <a:extLst>
            <a:ext uri="{FF2B5EF4-FFF2-40B4-BE49-F238E27FC236}">
              <a16:creationId xmlns:a16="http://schemas.microsoft.com/office/drawing/2014/main" id="{77AE50BC-D256-468F-8D39-17F2899A7D06}"/>
            </a:ext>
          </a:extLst>
        </xdr:cNvPr>
        <xdr:cNvCxnSpPr/>
      </xdr:nvCxnSpPr>
      <xdr:spPr>
        <a:xfrm flipH="1">
          <a:off x="9072284" y="5396194"/>
          <a:ext cx="403410" cy="2129677"/>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1400736</xdr:colOff>
      <xdr:row>30</xdr:row>
      <xdr:rowOff>168088</xdr:rowOff>
    </xdr:from>
    <xdr:to>
      <xdr:col>7</xdr:col>
      <xdr:colOff>224119</xdr:colOff>
      <xdr:row>30</xdr:row>
      <xdr:rowOff>1290918</xdr:rowOff>
    </xdr:to>
    <xdr:sp macro="" textlink="">
      <xdr:nvSpPr>
        <xdr:cNvPr id="58" name="TextBox 57">
          <a:extLst>
            <a:ext uri="{FF2B5EF4-FFF2-40B4-BE49-F238E27FC236}">
              <a16:creationId xmlns:a16="http://schemas.microsoft.com/office/drawing/2014/main" id="{46A2495D-38D3-4414-9AB2-E90EB3B55339}"/>
            </a:ext>
          </a:extLst>
        </xdr:cNvPr>
        <xdr:cNvSpPr txBox="1"/>
      </xdr:nvSpPr>
      <xdr:spPr>
        <a:xfrm>
          <a:off x="12729883" y="23409088"/>
          <a:ext cx="3552265" cy="1122830"/>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In case the planned outputs are not achieved within the next period, the respective clarifying information shall be added to the next report to the Section “Activities implemented within the reporting period” and/or “Deviations”. For all GAs.</a:t>
          </a:r>
          <a:r>
            <a:rPr lang="en-US" sz="1400" b="1" baseline="0">
              <a:solidFill>
                <a:schemeClr val="accent1">
                  <a:lumMod val="50000"/>
                </a:schemeClr>
              </a:solidFill>
              <a:latin typeface="+mn-lt"/>
              <a:ea typeface="+mn-ea"/>
              <a:cs typeface="+mn-cs"/>
            </a:rPr>
            <a:t> </a:t>
          </a:r>
          <a:endParaRPr lang="lt-LT" sz="1400" b="1" baseline="0">
            <a:solidFill>
              <a:schemeClr val="accent1">
                <a:lumMod val="50000"/>
              </a:schemeClr>
            </a:solidFill>
            <a:latin typeface="+mn-lt"/>
            <a:ea typeface="+mn-ea"/>
            <a:cs typeface="+mn-cs"/>
          </a:endParaRPr>
        </a:p>
      </xdr:txBody>
    </xdr:sp>
    <xdr:clientData/>
  </xdr:twoCellAnchor>
  <xdr:twoCellAnchor>
    <xdr:from>
      <xdr:col>4</xdr:col>
      <xdr:colOff>448236</xdr:colOff>
      <xdr:row>30</xdr:row>
      <xdr:rowOff>694764</xdr:rowOff>
    </xdr:from>
    <xdr:to>
      <xdr:col>4</xdr:col>
      <xdr:colOff>1344705</xdr:colOff>
      <xdr:row>30</xdr:row>
      <xdr:rowOff>1434352</xdr:rowOff>
    </xdr:to>
    <xdr:cxnSp macro="">
      <xdr:nvCxnSpPr>
        <xdr:cNvPr id="63" name="Straight Arrow Connector 24">
          <a:extLst>
            <a:ext uri="{FF2B5EF4-FFF2-40B4-BE49-F238E27FC236}">
              <a16:creationId xmlns:a16="http://schemas.microsoft.com/office/drawing/2014/main" id="{77F7C10C-69EF-4B52-9F85-D808678B50BF}"/>
            </a:ext>
          </a:extLst>
        </xdr:cNvPr>
        <xdr:cNvCxnSpPr/>
      </xdr:nvCxnSpPr>
      <xdr:spPr>
        <a:xfrm flipH="1">
          <a:off x="11777383" y="23935764"/>
          <a:ext cx="896469" cy="739588"/>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2</xdr:col>
      <xdr:colOff>974911</xdr:colOff>
      <xdr:row>52</xdr:row>
      <xdr:rowOff>179294</xdr:rowOff>
    </xdr:from>
    <xdr:to>
      <xdr:col>3</xdr:col>
      <xdr:colOff>2039470</xdr:colOff>
      <xdr:row>53</xdr:row>
      <xdr:rowOff>750794</xdr:rowOff>
    </xdr:to>
    <xdr:sp macro="" textlink="">
      <xdr:nvSpPr>
        <xdr:cNvPr id="41" name="TextBox 40">
          <a:extLst>
            <a:ext uri="{FF2B5EF4-FFF2-40B4-BE49-F238E27FC236}">
              <a16:creationId xmlns:a16="http://schemas.microsoft.com/office/drawing/2014/main" id="{41EC60B9-C05A-4F57-A82E-4F095CBFEB23}"/>
            </a:ext>
          </a:extLst>
        </xdr:cNvPr>
        <xdr:cNvSpPr txBox="1"/>
      </xdr:nvSpPr>
      <xdr:spPr>
        <a:xfrm>
          <a:off x="7933764" y="59581676"/>
          <a:ext cx="3339353" cy="1400736"/>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If the works or procurement of the equipment were not finalised during the reporting period (i.e. implemented partially), please describe the works implemented (or equipment purchased), and indicate the percentage of the implemented works (purchased equipment) in the description of the implemented activity. </a:t>
          </a:r>
          <a:endParaRPr lang="lt-LT" sz="1400" b="1" baseline="0">
            <a:solidFill>
              <a:schemeClr val="accent1">
                <a:lumMod val="50000"/>
              </a:schemeClr>
            </a:solidFill>
            <a:latin typeface="+mn-lt"/>
            <a:ea typeface="+mn-ea"/>
            <a:cs typeface="+mn-cs"/>
          </a:endParaRPr>
        </a:p>
      </xdr:txBody>
    </xdr:sp>
    <xdr:clientData/>
  </xdr:twoCellAnchor>
  <xdr:twoCellAnchor>
    <xdr:from>
      <xdr:col>1</xdr:col>
      <xdr:colOff>5076264</xdr:colOff>
      <xdr:row>53</xdr:row>
      <xdr:rowOff>369794</xdr:rowOff>
    </xdr:from>
    <xdr:to>
      <xdr:col>2</xdr:col>
      <xdr:colOff>930088</xdr:colOff>
      <xdr:row>53</xdr:row>
      <xdr:rowOff>1064558</xdr:rowOff>
    </xdr:to>
    <xdr:cxnSp macro="">
      <xdr:nvCxnSpPr>
        <xdr:cNvPr id="52" name="Straight Arrow Connector 24">
          <a:extLst>
            <a:ext uri="{FF2B5EF4-FFF2-40B4-BE49-F238E27FC236}">
              <a16:creationId xmlns:a16="http://schemas.microsoft.com/office/drawing/2014/main" id="{5F84D385-4972-4A89-A0C3-123927BE5831}"/>
            </a:ext>
          </a:extLst>
        </xdr:cNvPr>
        <xdr:cNvCxnSpPr/>
      </xdr:nvCxnSpPr>
      <xdr:spPr>
        <a:xfrm flipH="1">
          <a:off x="6824382" y="60601412"/>
          <a:ext cx="1064559" cy="694764"/>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257175</xdr:colOff>
      <xdr:row>7</xdr:row>
      <xdr:rowOff>1152525</xdr:rowOff>
    </xdr:from>
    <xdr:to>
      <xdr:col>16</xdr:col>
      <xdr:colOff>326651</xdr:colOff>
      <xdr:row>9</xdr:row>
      <xdr:rowOff>542925</xdr:rowOff>
    </xdr:to>
    <xdr:sp macro="" textlink="">
      <xdr:nvSpPr>
        <xdr:cNvPr id="2" name="TextBox 1">
          <a:extLst>
            <a:ext uri="{FF2B5EF4-FFF2-40B4-BE49-F238E27FC236}">
              <a16:creationId xmlns:a16="http://schemas.microsoft.com/office/drawing/2014/main" id="{232A1E1D-B99D-4DE5-B381-00DAC27D961C}"/>
            </a:ext>
          </a:extLst>
        </xdr:cNvPr>
        <xdr:cNvSpPr txBox="1"/>
      </xdr:nvSpPr>
      <xdr:spPr>
        <a:xfrm>
          <a:off x="11153775" y="3482975"/>
          <a:ext cx="1993526" cy="1962150"/>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Here provide the information how you collected information. E.g., for equipment an accept</a:t>
          </a:r>
          <a:r>
            <a:rPr lang="lt-LT" sz="1200" b="1" baseline="0">
              <a:solidFill>
                <a:schemeClr val="accent1">
                  <a:lumMod val="50000"/>
                </a:schemeClr>
              </a:solidFill>
              <a:latin typeface="+mn-lt"/>
              <a:ea typeface="+mn-ea"/>
              <a:cs typeface="+mn-cs"/>
            </a:rPr>
            <a:t>a</a:t>
          </a:r>
          <a:r>
            <a:rPr lang="en-US" sz="1200" b="1" baseline="0">
              <a:solidFill>
                <a:schemeClr val="accent1">
                  <a:lumMod val="50000"/>
                </a:schemeClr>
              </a:solidFill>
              <a:latin typeface="+mn-lt"/>
              <a:ea typeface="+mn-ea"/>
              <a:cs typeface="+mn-cs"/>
            </a:rPr>
            <a:t>ncy act can be a source of verification, for website visitors - printout with statistics, for event - participants' list.  </a:t>
          </a:r>
          <a:endParaRPr lang="lt-LT" sz="1400" b="1" baseline="0">
            <a:solidFill>
              <a:schemeClr val="accent1">
                <a:lumMod val="50000"/>
              </a:schemeClr>
            </a:solidFill>
            <a:latin typeface="+mn-lt"/>
            <a:ea typeface="+mn-ea"/>
            <a:cs typeface="+mn-cs"/>
          </a:endParaRPr>
        </a:p>
      </xdr:txBody>
    </xdr:sp>
    <xdr:clientData/>
  </xdr:twoCellAnchor>
  <xdr:twoCellAnchor>
    <xdr:from>
      <xdr:col>8</xdr:col>
      <xdr:colOff>47625</xdr:colOff>
      <xdr:row>7</xdr:row>
      <xdr:rowOff>1181100</xdr:rowOff>
    </xdr:from>
    <xdr:to>
      <xdr:col>12</xdr:col>
      <xdr:colOff>548901</xdr:colOff>
      <xdr:row>8</xdr:row>
      <xdr:rowOff>1073524</xdr:rowOff>
    </xdr:to>
    <xdr:sp macro="" textlink="">
      <xdr:nvSpPr>
        <xdr:cNvPr id="3" name="TextBox 2">
          <a:extLst>
            <a:ext uri="{FF2B5EF4-FFF2-40B4-BE49-F238E27FC236}">
              <a16:creationId xmlns:a16="http://schemas.microsoft.com/office/drawing/2014/main" id="{5FEA3E63-F722-4148-8426-EC99AC969AD3}"/>
            </a:ext>
          </a:extLst>
        </xdr:cNvPr>
        <xdr:cNvSpPr txBox="1"/>
      </xdr:nvSpPr>
      <xdr:spPr>
        <a:xfrm>
          <a:off x="7458075" y="3511550"/>
          <a:ext cx="3346076" cy="1187824"/>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For 2nd, 3rd Progress reports, for Final Report: Check previous report and summarise values indicated in 2 and 3 columns. For 1st Progress report - there shall be the same values in 2nd and 3rd columns.</a:t>
          </a:r>
          <a:endParaRPr lang="lt-LT" sz="1400" b="1" baseline="0">
            <a:solidFill>
              <a:schemeClr val="accent1">
                <a:lumMod val="50000"/>
              </a:schemeClr>
            </a:solidFill>
            <a:latin typeface="+mn-lt"/>
            <a:ea typeface="+mn-ea"/>
            <a:cs typeface="+mn-cs"/>
          </a:endParaRPr>
        </a:p>
      </xdr:txBody>
    </xdr:sp>
    <xdr:clientData/>
  </xdr:twoCellAnchor>
  <xdr:twoCellAnchor>
    <xdr:from>
      <xdr:col>12</xdr:col>
      <xdr:colOff>600074</xdr:colOff>
      <xdr:row>0</xdr:row>
      <xdr:rowOff>542924</xdr:rowOff>
    </xdr:from>
    <xdr:to>
      <xdr:col>17</xdr:col>
      <xdr:colOff>600075</xdr:colOff>
      <xdr:row>7</xdr:row>
      <xdr:rowOff>38099</xdr:rowOff>
    </xdr:to>
    <xdr:sp macro="" textlink="">
      <xdr:nvSpPr>
        <xdr:cNvPr id="4" name="TextBox 3">
          <a:extLst>
            <a:ext uri="{FF2B5EF4-FFF2-40B4-BE49-F238E27FC236}">
              <a16:creationId xmlns:a16="http://schemas.microsoft.com/office/drawing/2014/main" id="{C6213FDA-AAE9-4526-B7AE-F955B42E5A1B}"/>
            </a:ext>
          </a:extLst>
        </xdr:cNvPr>
        <xdr:cNvSpPr txBox="1"/>
      </xdr:nvSpPr>
      <xdr:spPr>
        <a:xfrm>
          <a:off x="10855324" y="542924"/>
          <a:ext cx="3206751" cy="1825625"/>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Start filling this table with transfering ALL indicators  from your Grant Application Form section "Logical framework".</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1" baseline="0">
            <a:solidFill>
              <a:schemeClr val="accent1">
                <a:lumMod val="50000"/>
              </a:schemeClr>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For each indicator use one separate line.</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1" baseline="0">
            <a:solidFill>
              <a:schemeClr val="accent1">
                <a:lumMod val="50000"/>
              </a:schemeClr>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If in the Grant Application form a summary of indicators is provided for all partners, you can use a separate line for each partner. </a:t>
          </a:r>
          <a:endParaRPr lang="lt-LT" sz="1400" b="1" baseline="0">
            <a:solidFill>
              <a:schemeClr val="accent1">
                <a:lumMod val="50000"/>
              </a:schemeClr>
            </a:solidFill>
            <a:latin typeface="+mn-lt"/>
            <a:ea typeface="+mn-ea"/>
            <a:cs typeface="+mn-cs"/>
          </a:endParaRPr>
        </a:p>
      </xdr:txBody>
    </xdr:sp>
    <xdr:clientData/>
  </xdr:twoCellAnchor>
  <xdr:twoCellAnchor>
    <xdr:from>
      <xdr:col>2</xdr:col>
      <xdr:colOff>0</xdr:colOff>
      <xdr:row>6</xdr:row>
      <xdr:rowOff>285750</xdr:rowOff>
    </xdr:from>
    <xdr:to>
      <xdr:col>13</xdr:col>
      <xdr:colOff>9525</xdr:colOff>
      <xdr:row>7</xdr:row>
      <xdr:rowOff>161925</xdr:rowOff>
    </xdr:to>
    <xdr:cxnSp macro="">
      <xdr:nvCxnSpPr>
        <xdr:cNvPr id="5" name="Straight Arrow Connector 24">
          <a:extLst>
            <a:ext uri="{FF2B5EF4-FFF2-40B4-BE49-F238E27FC236}">
              <a16:creationId xmlns:a16="http://schemas.microsoft.com/office/drawing/2014/main" id="{615B918A-5B34-4877-A1BB-447C3F0629F8}"/>
            </a:ext>
          </a:extLst>
        </xdr:cNvPr>
        <xdr:cNvCxnSpPr/>
      </xdr:nvCxnSpPr>
      <xdr:spPr>
        <a:xfrm flipH="1">
          <a:off x="2197100" y="2235200"/>
          <a:ext cx="8709025" cy="257175"/>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5</xdr:col>
      <xdr:colOff>571501</xdr:colOff>
      <xdr:row>20</xdr:row>
      <xdr:rowOff>581025</xdr:rowOff>
    </xdr:from>
    <xdr:to>
      <xdr:col>8</xdr:col>
      <xdr:colOff>495300</xdr:colOff>
      <xdr:row>22</xdr:row>
      <xdr:rowOff>590550</xdr:rowOff>
    </xdr:to>
    <xdr:cxnSp macro="">
      <xdr:nvCxnSpPr>
        <xdr:cNvPr id="6" name="Straight Arrow Connector 24">
          <a:extLst>
            <a:ext uri="{FF2B5EF4-FFF2-40B4-BE49-F238E27FC236}">
              <a16:creationId xmlns:a16="http://schemas.microsoft.com/office/drawing/2014/main" id="{2BCBF719-2F49-4056-B832-3162DE636D9E}"/>
            </a:ext>
          </a:extLst>
        </xdr:cNvPr>
        <xdr:cNvCxnSpPr/>
      </xdr:nvCxnSpPr>
      <xdr:spPr>
        <a:xfrm flipH="1">
          <a:off x="6121401" y="14043025"/>
          <a:ext cx="1784349" cy="1165225"/>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5</xdr:col>
      <xdr:colOff>266701</xdr:colOff>
      <xdr:row>8</xdr:row>
      <xdr:rowOff>990600</xdr:rowOff>
    </xdr:from>
    <xdr:to>
      <xdr:col>8</xdr:col>
      <xdr:colOff>66675</xdr:colOff>
      <xdr:row>9</xdr:row>
      <xdr:rowOff>282949</xdr:rowOff>
    </xdr:to>
    <xdr:cxnSp macro="">
      <xdr:nvCxnSpPr>
        <xdr:cNvPr id="7" name="Straight Arrow Connector 24">
          <a:extLst>
            <a:ext uri="{FF2B5EF4-FFF2-40B4-BE49-F238E27FC236}">
              <a16:creationId xmlns:a16="http://schemas.microsoft.com/office/drawing/2014/main" id="{1CBEE134-BE05-4A05-BE46-4E33EEF949E3}"/>
            </a:ext>
          </a:extLst>
        </xdr:cNvPr>
        <xdr:cNvCxnSpPr/>
      </xdr:nvCxnSpPr>
      <xdr:spPr>
        <a:xfrm flipH="1">
          <a:off x="5816601" y="4616450"/>
          <a:ext cx="1660524" cy="568699"/>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8</xdr:col>
      <xdr:colOff>533400</xdr:colOff>
      <xdr:row>8</xdr:row>
      <xdr:rowOff>1155700</xdr:rowOff>
    </xdr:from>
    <xdr:to>
      <xdr:col>13</xdr:col>
      <xdr:colOff>206376</xdr:colOff>
      <xdr:row>9</xdr:row>
      <xdr:rowOff>584200</xdr:rowOff>
    </xdr:to>
    <xdr:cxnSp macro="">
      <xdr:nvCxnSpPr>
        <xdr:cNvPr id="8" name="Straight Arrow Connector 24">
          <a:extLst>
            <a:ext uri="{FF2B5EF4-FFF2-40B4-BE49-F238E27FC236}">
              <a16:creationId xmlns:a16="http://schemas.microsoft.com/office/drawing/2014/main" id="{152C222E-924B-4CF1-BF77-BE0D4D0A58CA}"/>
            </a:ext>
          </a:extLst>
        </xdr:cNvPr>
        <xdr:cNvCxnSpPr/>
      </xdr:nvCxnSpPr>
      <xdr:spPr>
        <a:xfrm flipH="1">
          <a:off x="7943850" y="4781550"/>
          <a:ext cx="3159126" cy="704850"/>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8</xdr:col>
      <xdr:colOff>400050</xdr:colOff>
      <xdr:row>17</xdr:row>
      <xdr:rowOff>238125</xdr:rowOff>
    </xdr:from>
    <xdr:to>
      <xdr:col>12</xdr:col>
      <xdr:colOff>400050</xdr:colOff>
      <xdr:row>20</xdr:row>
      <xdr:rowOff>552450</xdr:rowOff>
    </xdr:to>
    <xdr:sp macro="" textlink="">
      <xdr:nvSpPr>
        <xdr:cNvPr id="9" name="TextBox 8">
          <a:extLst>
            <a:ext uri="{FF2B5EF4-FFF2-40B4-BE49-F238E27FC236}">
              <a16:creationId xmlns:a16="http://schemas.microsoft.com/office/drawing/2014/main" id="{CBECDBA8-1A3C-4E3D-AB4B-6804A8107E11}"/>
            </a:ext>
          </a:extLst>
        </xdr:cNvPr>
        <xdr:cNvSpPr txBox="1"/>
      </xdr:nvSpPr>
      <xdr:spPr>
        <a:xfrm>
          <a:off x="7810500" y="12366625"/>
          <a:ext cx="2844800" cy="1647825"/>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If you started an infrastructure object, but have not finished yet (did not accept or commission into exploitation if required), do not indicate progress in % here, rather provide description in the descriptive part. Only fully completed infrastruture object shall be included here. </a:t>
          </a:r>
        </a:p>
      </xdr:txBody>
    </xdr:sp>
    <xdr:clientData/>
  </xdr:twoCellAnchor>
  <xdr:twoCellAnchor>
    <xdr:from>
      <xdr:col>10</xdr:col>
      <xdr:colOff>403860</xdr:colOff>
      <xdr:row>37</xdr:row>
      <xdr:rowOff>1059179</xdr:rowOff>
    </xdr:from>
    <xdr:to>
      <xdr:col>13</xdr:col>
      <xdr:colOff>65405</xdr:colOff>
      <xdr:row>37</xdr:row>
      <xdr:rowOff>2278380</xdr:rowOff>
    </xdr:to>
    <xdr:sp macro="" textlink="">
      <xdr:nvSpPr>
        <xdr:cNvPr id="10" name="TextBox 9">
          <a:extLst>
            <a:ext uri="{FF2B5EF4-FFF2-40B4-BE49-F238E27FC236}">
              <a16:creationId xmlns:a16="http://schemas.microsoft.com/office/drawing/2014/main" id="{9D4473F4-0BDF-49D2-8624-201916267075}"/>
            </a:ext>
          </a:extLst>
        </xdr:cNvPr>
        <xdr:cNvSpPr txBox="1"/>
      </xdr:nvSpPr>
      <xdr:spPr>
        <a:xfrm>
          <a:off x="8968740" y="30388559"/>
          <a:ext cx="1490345" cy="1219201"/>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Provide brief summary how activity was implemented during the reporting period. </a:t>
          </a:r>
          <a:endParaRPr lang="lt-LT" sz="1400" b="1" baseline="0">
            <a:solidFill>
              <a:srgbClr val="FF0000"/>
            </a:solidFill>
            <a:latin typeface="+mn-lt"/>
            <a:ea typeface="+mn-ea"/>
            <a:cs typeface="+mn-cs"/>
          </a:endParaRPr>
        </a:p>
      </xdr:txBody>
    </xdr:sp>
    <xdr:clientData/>
  </xdr:twoCellAnchor>
  <xdr:twoCellAnchor>
    <xdr:from>
      <xdr:col>3</xdr:col>
      <xdr:colOff>574675</xdr:colOff>
      <xdr:row>37</xdr:row>
      <xdr:rowOff>1524000</xdr:rowOff>
    </xdr:from>
    <xdr:to>
      <xdr:col>6</xdr:col>
      <xdr:colOff>508000</xdr:colOff>
      <xdr:row>37</xdr:row>
      <xdr:rowOff>2203450</xdr:rowOff>
    </xdr:to>
    <xdr:sp macro="" textlink="">
      <xdr:nvSpPr>
        <xdr:cNvPr id="11" name="TextBox 10">
          <a:extLst>
            <a:ext uri="{FF2B5EF4-FFF2-40B4-BE49-F238E27FC236}">
              <a16:creationId xmlns:a16="http://schemas.microsoft.com/office/drawing/2014/main" id="{0132105A-724A-4BA5-8C56-E66AA59CD7F0}"/>
            </a:ext>
          </a:extLst>
        </xdr:cNvPr>
        <xdr:cNvSpPr txBox="1"/>
      </xdr:nvSpPr>
      <xdr:spPr>
        <a:xfrm>
          <a:off x="4568825" y="30759400"/>
          <a:ext cx="2479675" cy="679450"/>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Provide brief summary how the activity was progressing from the start of the project.</a:t>
          </a:r>
          <a:endParaRPr lang="lt-LT" sz="1400" b="1" baseline="0">
            <a:solidFill>
              <a:schemeClr val="accent1">
                <a:lumMod val="50000"/>
              </a:schemeClr>
            </a:solidFill>
            <a:latin typeface="+mn-lt"/>
            <a:ea typeface="+mn-ea"/>
            <a:cs typeface="+mn-cs"/>
          </a:endParaRPr>
        </a:p>
      </xdr:txBody>
    </xdr:sp>
    <xdr:clientData/>
  </xdr:twoCellAnchor>
  <xdr:twoCellAnchor>
    <xdr:from>
      <xdr:col>2</xdr:col>
      <xdr:colOff>1517651</xdr:colOff>
      <xdr:row>37</xdr:row>
      <xdr:rowOff>1590677</xdr:rowOff>
    </xdr:from>
    <xdr:to>
      <xdr:col>3</xdr:col>
      <xdr:colOff>574675</xdr:colOff>
      <xdr:row>37</xdr:row>
      <xdr:rowOff>1863725</xdr:rowOff>
    </xdr:to>
    <xdr:cxnSp macro="">
      <xdr:nvCxnSpPr>
        <xdr:cNvPr id="12" name="Straight Arrow Connector 24">
          <a:extLst>
            <a:ext uri="{FF2B5EF4-FFF2-40B4-BE49-F238E27FC236}">
              <a16:creationId xmlns:a16="http://schemas.microsoft.com/office/drawing/2014/main" id="{B0D630D5-8BA7-4E29-97CE-3A6925A10841}"/>
            </a:ext>
          </a:extLst>
        </xdr:cNvPr>
        <xdr:cNvCxnSpPr>
          <a:stCxn id="11" idx="1"/>
        </xdr:cNvCxnSpPr>
      </xdr:nvCxnSpPr>
      <xdr:spPr>
        <a:xfrm flipH="1" flipV="1">
          <a:off x="3714751" y="30826077"/>
          <a:ext cx="854074" cy="273048"/>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9</xdr:col>
      <xdr:colOff>111126</xdr:colOff>
      <xdr:row>37</xdr:row>
      <xdr:rowOff>1212850</xdr:rowOff>
    </xdr:from>
    <xdr:to>
      <xdr:col>10</xdr:col>
      <xdr:colOff>396875</xdr:colOff>
      <xdr:row>37</xdr:row>
      <xdr:rowOff>1660525</xdr:rowOff>
    </xdr:to>
    <xdr:cxnSp macro="">
      <xdr:nvCxnSpPr>
        <xdr:cNvPr id="13" name="Straight Arrow Connector 24">
          <a:extLst>
            <a:ext uri="{FF2B5EF4-FFF2-40B4-BE49-F238E27FC236}">
              <a16:creationId xmlns:a16="http://schemas.microsoft.com/office/drawing/2014/main" id="{37048E36-83F3-4AAB-826A-A68643EA566C}"/>
            </a:ext>
          </a:extLst>
        </xdr:cNvPr>
        <xdr:cNvCxnSpPr/>
      </xdr:nvCxnSpPr>
      <xdr:spPr>
        <a:xfrm flipH="1" flipV="1">
          <a:off x="8162926" y="30448250"/>
          <a:ext cx="1206499" cy="447675"/>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0</xdr:col>
      <xdr:colOff>142875</xdr:colOff>
      <xdr:row>0</xdr:row>
      <xdr:rowOff>123826</xdr:rowOff>
    </xdr:from>
    <xdr:to>
      <xdr:col>3</xdr:col>
      <xdr:colOff>371475</xdr:colOff>
      <xdr:row>1</xdr:row>
      <xdr:rowOff>152401</xdr:rowOff>
    </xdr:to>
    <xdr:sp macro="" textlink="">
      <xdr:nvSpPr>
        <xdr:cNvPr id="14" name="TextBox 13">
          <a:extLst>
            <a:ext uri="{FF2B5EF4-FFF2-40B4-BE49-F238E27FC236}">
              <a16:creationId xmlns:a16="http://schemas.microsoft.com/office/drawing/2014/main" id="{38F8429C-7B83-43A5-96F7-10C26FEDB954}"/>
            </a:ext>
          </a:extLst>
        </xdr:cNvPr>
        <xdr:cNvSpPr txBox="1"/>
      </xdr:nvSpPr>
      <xdr:spPr>
        <a:xfrm>
          <a:off x="142875" y="123826"/>
          <a:ext cx="4222750" cy="568325"/>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1" baseline="0">
              <a:solidFill>
                <a:schemeClr val="accent1">
                  <a:lumMod val="50000"/>
                </a:schemeClr>
              </a:solidFill>
              <a:latin typeface="+mn-lt"/>
              <a:ea typeface="+mn-ea"/>
              <a:cs typeface="+mn-cs"/>
            </a:rPr>
            <a:t>This table is used for the monitoring of the project progress, thus it shall reflect situation not only for the particular reporing period, but also for all reporting periods, from the start of the project.</a:t>
          </a:r>
          <a:endParaRPr lang="lt-LT" sz="1000" b="1" baseline="0">
            <a:solidFill>
              <a:schemeClr val="accent1">
                <a:lumMod val="50000"/>
              </a:schemeClr>
            </a:solidFill>
            <a:latin typeface="+mn-lt"/>
            <a:ea typeface="+mn-ea"/>
            <a:cs typeface="+mn-cs"/>
          </a:endParaRPr>
        </a:p>
      </xdr:txBody>
    </xdr:sp>
    <xdr:clientData/>
  </xdr:twoCellAnchor>
  <xdr:twoCellAnchor>
    <xdr:from>
      <xdr:col>0</xdr:col>
      <xdr:colOff>0</xdr:colOff>
      <xdr:row>37</xdr:row>
      <xdr:rowOff>1892301</xdr:rowOff>
    </xdr:from>
    <xdr:to>
      <xdr:col>1</xdr:col>
      <xdr:colOff>1092200</xdr:colOff>
      <xdr:row>38</xdr:row>
      <xdr:rowOff>1</xdr:rowOff>
    </xdr:to>
    <xdr:sp macro="" textlink="">
      <xdr:nvSpPr>
        <xdr:cNvPr id="16" name="TextBox 15">
          <a:extLst>
            <a:ext uri="{FF2B5EF4-FFF2-40B4-BE49-F238E27FC236}">
              <a16:creationId xmlns:a16="http://schemas.microsoft.com/office/drawing/2014/main" id="{259EE4AC-8F28-42D5-A67A-42AEEFAE27A5}"/>
            </a:ext>
          </a:extLst>
        </xdr:cNvPr>
        <xdr:cNvSpPr txBox="1"/>
      </xdr:nvSpPr>
      <xdr:spPr>
        <a:xfrm>
          <a:off x="0" y="31127701"/>
          <a:ext cx="2089150" cy="774700"/>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List all activities planned to be implemented within the project and set in the Grant Contract.</a:t>
          </a:r>
        </a:p>
      </xdr:txBody>
    </xdr:sp>
    <xdr:clientData/>
  </xdr:twoCellAnchor>
  <xdr:twoCellAnchor>
    <xdr:from>
      <xdr:col>1</xdr:col>
      <xdr:colOff>835026</xdr:colOff>
      <xdr:row>37</xdr:row>
      <xdr:rowOff>1527175</xdr:rowOff>
    </xdr:from>
    <xdr:to>
      <xdr:col>1</xdr:col>
      <xdr:colOff>1085850</xdr:colOff>
      <xdr:row>37</xdr:row>
      <xdr:rowOff>1866900</xdr:rowOff>
    </xdr:to>
    <xdr:cxnSp macro="">
      <xdr:nvCxnSpPr>
        <xdr:cNvPr id="18" name="Straight Arrow Connector 24">
          <a:extLst>
            <a:ext uri="{FF2B5EF4-FFF2-40B4-BE49-F238E27FC236}">
              <a16:creationId xmlns:a16="http://schemas.microsoft.com/office/drawing/2014/main" id="{291BC5E6-3771-4E40-A0B1-E5C934583AFD}"/>
            </a:ext>
          </a:extLst>
        </xdr:cNvPr>
        <xdr:cNvCxnSpPr/>
      </xdr:nvCxnSpPr>
      <xdr:spPr>
        <a:xfrm flipH="1" flipV="1">
          <a:off x="1831976" y="30762575"/>
          <a:ext cx="250824" cy="339725"/>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533399</xdr:colOff>
      <xdr:row>9</xdr:row>
      <xdr:rowOff>133350</xdr:rowOff>
    </xdr:from>
    <xdr:to>
      <xdr:col>4</xdr:col>
      <xdr:colOff>333374</xdr:colOff>
      <xdr:row>12</xdr:row>
      <xdr:rowOff>152400</xdr:rowOff>
    </xdr:to>
    <xdr:sp macro="" textlink="">
      <xdr:nvSpPr>
        <xdr:cNvPr id="2" name="TextBox 1">
          <a:extLst>
            <a:ext uri="{FF2B5EF4-FFF2-40B4-BE49-F238E27FC236}">
              <a16:creationId xmlns:a16="http://schemas.microsoft.com/office/drawing/2014/main" id="{203F8216-21AE-437C-A083-0356B263E803}"/>
            </a:ext>
          </a:extLst>
        </xdr:cNvPr>
        <xdr:cNvSpPr txBox="1"/>
      </xdr:nvSpPr>
      <xdr:spPr>
        <a:xfrm>
          <a:off x="2171699" y="3105150"/>
          <a:ext cx="2371725" cy="590550"/>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400" b="1" baseline="0">
              <a:solidFill>
                <a:schemeClr val="tx2">
                  <a:lumMod val="75000"/>
                </a:schemeClr>
              </a:solidFill>
              <a:latin typeface="+mn-lt"/>
              <a:ea typeface="+mn-ea"/>
              <a:cs typeface="+mn-cs"/>
            </a:rPr>
            <a:t>Please indicate actual and realistic timetable.</a:t>
          </a:r>
          <a:endParaRPr lang="lt-LT" sz="1400" b="1" baseline="0">
            <a:solidFill>
              <a:schemeClr val="tx2">
                <a:lumMod val="75000"/>
              </a:schemeClr>
            </a:solidFill>
            <a:latin typeface="+mn-lt"/>
            <a:ea typeface="+mn-ea"/>
            <a:cs typeface="+mn-cs"/>
          </a:endParaRPr>
        </a:p>
      </xdr:txBody>
    </xdr:sp>
    <xdr:clientData/>
  </xdr:twoCellAnchor>
  <xdr:twoCellAnchor>
    <xdr:from>
      <xdr:col>3</xdr:col>
      <xdr:colOff>2162175</xdr:colOff>
      <xdr:row>5</xdr:row>
      <xdr:rowOff>295276</xdr:rowOff>
    </xdr:from>
    <xdr:to>
      <xdr:col>4</xdr:col>
      <xdr:colOff>466725</xdr:colOff>
      <xdr:row>9</xdr:row>
      <xdr:rowOff>114300</xdr:rowOff>
    </xdr:to>
    <xdr:cxnSp macro="">
      <xdr:nvCxnSpPr>
        <xdr:cNvPr id="3" name="Straight Arrow Connector 24">
          <a:extLst>
            <a:ext uri="{FF2B5EF4-FFF2-40B4-BE49-F238E27FC236}">
              <a16:creationId xmlns:a16="http://schemas.microsoft.com/office/drawing/2014/main" id="{55FB567E-7C70-4AB1-BF9D-60CBD933A82B}"/>
            </a:ext>
          </a:extLst>
        </xdr:cNvPr>
        <xdr:cNvCxnSpPr/>
      </xdr:nvCxnSpPr>
      <xdr:spPr>
        <a:xfrm flipV="1">
          <a:off x="3800475" y="1552576"/>
          <a:ext cx="876300" cy="1533524"/>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42919</xdr:colOff>
      <xdr:row>8</xdr:row>
      <xdr:rowOff>155762</xdr:rowOff>
    </xdr:from>
    <xdr:to>
      <xdr:col>8</xdr:col>
      <xdr:colOff>390302</xdr:colOff>
      <xdr:row>16</xdr:row>
      <xdr:rowOff>107577</xdr:rowOff>
    </xdr:to>
    <xdr:sp macro="" textlink="">
      <xdr:nvSpPr>
        <xdr:cNvPr id="2" name="TextBox 1">
          <a:extLst>
            <a:ext uri="{FF2B5EF4-FFF2-40B4-BE49-F238E27FC236}">
              <a16:creationId xmlns:a16="http://schemas.microsoft.com/office/drawing/2014/main" id="{BED0B7DA-C6E2-4F89-A378-4BA0A1999217}"/>
            </a:ext>
          </a:extLst>
        </xdr:cNvPr>
        <xdr:cNvSpPr txBox="1"/>
      </xdr:nvSpPr>
      <xdr:spPr>
        <a:xfrm>
          <a:off x="1871719" y="8887386"/>
          <a:ext cx="2920254" cy="1457885"/>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In case of complex procurements, or deviations from the Procurement plan, in order to avoid unclarity and additional questions it is recommended to explain to which budget item, activity, point of the procurement plan the awarded contracts relate. </a:t>
          </a:r>
          <a:endParaRPr lang="lt-LT" sz="1400" b="1" baseline="0">
            <a:solidFill>
              <a:schemeClr val="accent1">
                <a:lumMod val="50000"/>
              </a:schemeClr>
            </a:solidFill>
            <a:latin typeface="+mn-lt"/>
            <a:ea typeface="+mn-ea"/>
            <a:cs typeface="+mn-cs"/>
          </a:endParaRPr>
        </a:p>
      </xdr:txBody>
    </xdr:sp>
    <xdr:clientData/>
  </xdr:twoCellAnchor>
  <xdr:twoCellAnchor>
    <xdr:from>
      <xdr:col>13</xdr:col>
      <xdr:colOff>81353</xdr:colOff>
      <xdr:row>5</xdr:row>
      <xdr:rowOff>941290</xdr:rowOff>
    </xdr:from>
    <xdr:to>
      <xdr:col>17</xdr:col>
      <xdr:colOff>224117</xdr:colOff>
      <xdr:row>13</xdr:row>
      <xdr:rowOff>67236</xdr:rowOff>
    </xdr:to>
    <xdr:sp macro="" textlink="">
      <xdr:nvSpPr>
        <xdr:cNvPr id="3" name="TextBox 2">
          <a:extLst>
            <a:ext uri="{FF2B5EF4-FFF2-40B4-BE49-F238E27FC236}">
              <a16:creationId xmlns:a16="http://schemas.microsoft.com/office/drawing/2014/main" id="{C07A40E8-58CA-4F2C-97C1-459D95683F16}"/>
            </a:ext>
          </a:extLst>
        </xdr:cNvPr>
        <xdr:cNvSpPr txBox="1"/>
      </xdr:nvSpPr>
      <xdr:spPr>
        <a:xfrm>
          <a:off x="13035353" y="4740084"/>
          <a:ext cx="2563235" cy="5009034"/>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It is possible to apply more competitive procedure from Annex II than the one planned in the Procurement plan.</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1" baseline="0">
            <a:solidFill>
              <a:schemeClr val="accent1">
                <a:lumMod val="50000"/>
              </a:schemeClr>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It is allowed to divide the procurement into lots, however on condition that they will be procured using the procedure applicable for the whole unsplit amount (no artificial lowering of the procedure is allowed). </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In this case each lot shall be described separately, including which items were purchased within which lot. </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1" baseline="0">
            <a:solidFill>
              <a:schemeClr val="accent1">
                <a:lumMod val="50000"/>
              </a:schemeClr>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If the procedure differs from the one indicated in the Procurement plan (or is </a:t>
          </a:r>
          <a:r>
            <a:rPr lang="en-US" sz="1200" b="1" baseline="0">
              <a:solidFill>
                <a:schemeClr val="tx2">
                  <a:lumMod val="75000"/>
                </a:schemeClr>
              </a:solidFill>
              <a:latin typeface="+mn-lt"/>
              <a:ea typeface="+mn-ea"/>
              <a:cs typeface="+mn-cs"/>
            </a:rPr>
            <a:t>implemented differently) please provide explanation and justification on how it corresponds to the national legal acts (for LV, LT Beneficiaries) or to ANNEX II to the Guidelines for Applicants (for BY Beneficiaries). </a:t>
          </a:r>
          <a:endParaRPr lang="lv-LV" sz="1200" b="1" baseline="0">
            <a:solidFill>
              <a:schemeClr val="tx2">
                <a:lumMod val="75000"/>
              </a:schemeClr>
            </a:solidFill>
            <a:latin typeface="+mn-lt"/>
            <a:ea typeface="+mn-ea"/>
            <a:cs typeface="+mn-cs"/>
          </a:endParaRPr>
        </a:p>
      </xdr:txBody>
    </xdr:sp>
    <xdr:clientData/>
  </xdr:twoCellAnchor>
  <xdr:twoCellAnchor>
    <xdr:from>
      <xdr:col>13</xdr:col>
      <xdr:colOff>302556</xdr:colOff>
      <xdr:row>4</xdr:row>
      <xdr:rowOff>104588</xdr:rowOff>
    </xdr:from>
    <xdr:to>
      <xdr:col>17</xdr:col>
      <xdr:colOff>212911</xdr:colOff>
      <xdr:row>5</xdr:row>
      <xdr:rowOff>194235</xdr:rowOff>
    </xdr:to>
    <xdr:sp macro="" textlink="">
      <xdr:nvSpPr>
        <xdr:cNvPr id="5" name="TextBox 4">
          <a:extLst>
            <a:ext uri="{FF2B5EF4-FFF2-40B4-BE49-F238E27FC236}">
              <a16:creationId xmlns:a16="http://schemas.microsoft.com/office/drawing/2014/main" id="{0E4B42F1-F848-46BC-8BC4-14DEB53E6CE3}"/>
            </a:ext>
          </a:extLst>
        </xdr:cNvPr>
        <xdr:cNvSpPr txBox="1"/>
      </xdr:nvSpPr>
      <xdr:spPr>
        <a:xfrm>
          <a:off x="13966262" y="2614706"/>
          <a:ext cx="2480237" cy="1217705"/>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Be specific and laconic,  provide main facts:  when procedure was launched, type of procedure. There is no need to include information about unsuccessful procedures. </a:t>
          </a:r>
          <a:endParaRPr lang="en-US" sz="1200" b="1" baseline="0">
            <a:solidFill>
              <a:srgbClr val="6699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lt-LT" sz="1400" b="1" baseline="0">
            <a:solidFill>
              <a:srgbClr val="FF0000"/>
            </a:solidFill>
            <a:latin typeface="+mn-lt"/>
            <a:ea typeface="+mn-ea"/>
            <a:cs typeface="+mn-cs"/>
          </a:endParaRPr>
        </a:p>
      </xdr:txBody>
    </xdr:sp>
    <xdr:clientData/>
  </xdr:twoCellAnchor>
  <xdr:twoCellAnchor>
    <xdr:from>
      <xdr:col>0</xdr:col>
      <xdr:colOff>147588</xdr:colOff>
      <xdr:row>1</xdr:row>
      <xdr:rowOff>104589</xdr:rowOff>
    </xdr:from>
    <xdr:to>
      <xdr:col>12</xdr:col>
      <xdr:colOff>3264647</xdr:colOff>
      <xdr:row>2</xdr:row>
      <xdr:rowOff>29883</xdr:rowOff>
    </xdr:to>
    <xdr:sp macro="" textlink="">
      <xdr:nvSpPr>
        <xdr:cNvPr id="6" name="TextBox 5">
          <a:extLst>
            <a:ext uri="{FF2B5EF4-FFF2-40B4-BE49-F238E27FC236}">
              <a16:creationId xmlns:a16="http://schemas.microsoft.com/office/drawing/2014/main" id="{9331C984-6474-46BC-9020-FBE1015E2BDB}"/>
            </a:ext>
          </a:extLst>
        </xdr:cNvPr>
        <xdr:cNvSpPr txBox="1"/>
      </xdr:nvSpPr>
      <xdr:spPr>
        <a:xfrm>
          <a:off x="147588" y="395942"/>
          <a:ext cx="10326177" cy="1352176"/>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Even if costs are not reported in the currect reporting period (e.g., audit), still the contract and the respective procedure shall be d</a:t>
          </a:r>
          <a:r>
            <a:rPr lang="lt-LT" sz="1200" b="1" baseline="0">
              <a:solidFill>
                <a:schemeClr val="accent1">
                  <a:lumMod val="50000"/>
                </a:schemeClr>
              </a:solidFill>
              <a:latin typeface="+mn-lt"/>
              <a:ea typeface="+mn-ea"/>
              <a:cs typeface="+mn-cs"/>
            </a:rPr>
            <a:t>e</a:t>
          </a:r>
          <a:r>
            <a:rPr lang="en-US" sz="1200" b="1" baseline="0">
              <a:solidFill>
                <a:schemeClr val="accent1">
                  <a:lumMod val="50000"/>
                </a:schemeClr>
              </a:solidFill>
              <a:latin typeface="+mn-lt"/>
              <a:ea typeface="+mn-ea"/>
              <a:cs typeface="+mn-cs"/>
            </a:rPr>
            <a:t>scribed (e.g., the contract was concluded, but no invoices were received yet). </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accent1">
                  <a:lumMod val="50000"/>
                </a:schemeClr>
              </a:solidFill>
              <a:latin typeface="+mn-lt"/>
              <a:ea typeface="+mn-ea"/>
              <a:cs typeface="+mn-cs"/>
            </a:rPr>
            <a:t>Also, if you have started a procedure during the reporting period, but due to complains or other re</a:t>
          </a:r>
          <a:r>
            <a:rPr lang="lt-LT" sz="1200" b="1" baseline="0">
              <a:solidFill>
                <a:schemeClr val="accent1">
                  <a:lumMod val="50000"/>
                </a:schemeClr>
              </a:solidFill>
              <a:latin typeface="+mn-lt"/>
              <a:ea typeface="+mn-ea"/>
              <a:cs typeface="+mn-cs"/>
            </a:rPr>
            <a:t>a</a:t>
          </a:r>
          <a:r>
            <a:rPr lang="en-US" sz="1200" b="1" baseline="0">
              <a:solidFill>
                <a:schemeClr val="accent1">
                  <a:lumMod val="50000"/>
                </a:schemeClr>
              </a:solidFill>
              <a:latin typeface="+mn-lt"/>
              <a:ea typeface="+mn-ea"/>
              <a:cs typeface="+mn-cs"/>
            </a:rPr>
            <a:t>sons the procedure was not final</a:t>
          </a:r>
          <a:r>
            <a:rPr lang="lt-LT" sz="1200" b="1" baseline="0">
              <a:solidFill>
                <a:schemeClr val="accent1">
                  <a:lumMod val="50000"/>
                </a:schemeClr>
              </a:solidFill>
              <a:latin typeface="+mn-lt"/>
              <a:ea typeface="+mn-ea"/>
              <a:cs typeface="+mn-cs"/>
            </a:rPr>
            <a:t>i</a:t>
          </a:r>
          <a:r>
            <a:rPr lang="en-US" sz="1200" b="1" baseline="0">
              <a:solidFill>
                <a:schemeClr val="accent1">
                  <a:lumMod val="50000"/>
                </a:schemeClr>
              </a:solidFill>
              <a:latin typeface="+mn-lt"/>
              <a:ea typeface="+mn-ea"/>
              <a:cs typeface="+mn-cs"/>
            </a:rPr>
            <a:t>sed yet, please provide this information. </a:t>
          </a:r>
          <a:r>
            <a:rPr lang="en-US" sz="1200" b="1" baseline="0">
              <a:solidFill>
                <a:schemeClr val="tx2">
                  <a:lumMod val="75000"/>
                </a:schemeClr>
              </a:solidFill>
              <a:latin typeface="+mn-lt"/>
              <a:ea typeface="+mn-ea"/>
              <a:cs typeface="+mn-cs"/>
            </a:rPr>
            <a:t>Provision of this information shall be also ensured in the progress report for the period when the procedure was finalised. </a:t>
          </a:r>
        </a:p>
        <a:p>
          <a:pPr marL="0" marR="0" lvl="0" indent="0" defTabSz="914400" eaLnBrk="1" fontAlgn="auto" latinLnBrk="0" hangingPunct="1">
            <a:lnSpc>
              <a:spcPct val="100000"/>
            </a:lnSpc>
            <a:spcBef>
              <a:spcPts val="0"/>
            </a:spcBef>
            <a:spcAft>
              <a:spcPts val="0"/>
            </a:spcAft>
            <a:buClrTx/>
            <a:buSzTx/>
            <a:buFontTx/>
            <a:buNone/>
            <a:tabLst/>
            <a:defRPr/>
          </a:pPr>
          <a:endParaRPr lang="en-US" sz="1200" b="1" baseline="0">
            <a:solidFill>
              <a:schemeClr val="accent1">
                <a:lumMod val="50000"/>
              </a:schemeClr>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solidFill>
                <a:schemeClr val="tx2">
                  <a:lumMod val="75000"/>
                </a:schemeClr>
              </a:solidFill>
              <a:latin typeface="+mn-lt"/>
              <a:ea typeface="+mn-ea"/>
              <a:cs typeface="+mn-cs"/>
            </a:rPr>
            <a:t>Provide information about each concluded contract above 3000 EUR without VAT. List the name of the winner, title of the contract and amount. </a:t>
          </a:r>
          <a:r>
            <a:rPr lang="en-US" sz="1200" b="1" baseline="0">
              <a:solidFill>
                <a:schemeClr val="accent1">
                  <a:lumMod val="50000"/>
                </a:schemeClr>
              </a:solidFill>
              <a:latin typeface="+mn-lt"/>
              <a:ea typeface="+mn-ea"/>
              <a:cs typeface="+mn-cs"/>
            </a:rPr>
            <a:t> </a:t>
          </a:r>
          <a:endParaRPr lang="en-US" sz="1200" b="1" baseline="0">
            <a:solidFill>
              <a:srgbClr val="FF0000"/>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200" b="1" baseline="0">
            <a:solidFill>
              <a:srgbClr val="FF0000"/>
            </a:solidFill>
            <a:latin typeface="+mn-lt"/>
            <a:ea typeface="+mn-ea"/>
            <a:cs typeface="+mn-cs"/>
          </a:endParaRPr>
        </a:p>
      </xdr:txBody>
    </xdr:sp>
    <xdr:clientData/>
  </xdr:twoCellAnchor>
  <xdr:twoCellAnchor>
    <xdr:from>
      <xdr:col>5</xdr:col>
      <xdr:colOff>1</xdr:colOff>
      <xdr:row>2</xdr:row>
      <xdr:rowOff>33618</xdr:rowOff>
    </xdr:from>
    <xdr:to>
      <xdr:col>6</xdr:col>
      <xdr:colOff>515470</xdr:colOff>
      <xdr:row>4</xdr:row>
      <xdr:rowOff>105897</xdr:rowOff>
    </xdr:to>
    <xdr:cxnSp macro="">
      <xdr:nvCxnSpPr>
        <xdr:cNvPr id="7" name="Straight Arrow Connector 24">
          <a:extLst>
            <a:ext uri="{FF2B5EF4-FFF2-40B4-BE49-F238E27FC236}">
              <a16:creationId xmlns:a16="http://schemas.microsoft.com/office/drawing/2014/main" id="{A9AF4713-57A9-4820-A0BA-FB2CCCCD5FDD}"/>
            </a:ext>
          </a:extLst>
        </xdr:cNvPr>
        <xdr:cNvCxnSpPr/>
      </xdr:nvCxnSpPr>
      <xdr:spPr>
        <a:xfrm flipH="1">
          <a:off x="3025589" y="1759324"/>
          <a:ext cx="649940" cy="856691"/>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12</xdr:col>
      <xdr:colOff>5210736</xdr:colOff>
      <xdr:row>4</xdr:row>
      <xdr:rowOff>526676</xdr:rowOff>
    </xdr:from>
    <xdr:to>
      <xdr:col>13</xdr:col>
      <xdr:colOff>280147</xdr:colOff>
      <xdr:row>4</xdr:row>
      <xdr:rowOff>638735</xdr:rowOff>
    </xdr:to>
    <xdr:cxnSp macro="">
      <xdr:nvCxnSpPr>
        <xdr:cNvPr id="8" name="Straight Arrow Connector 24">
          <a:extLst>
            <a:ext uri="{FF2B5EF4-FFF2-40B4-BE49-F238E27FC236}">
              <a16:creationId xmlns:a16="http://schemas.microsoft.com/office/drawing/2014/main" id="{1942E6FB-0F7B-48B8-A75A-923314135FB0}"/>
            </a:ext>
          </a:extLst>
        </xdr:cNvPr>
        <xdr:cNvCxnSpPr/>
      </xdr:nvCxnSpPr>
      <xdr:spPr>
        <a:xfrm flipH="1" flipV="1">
          <a:off x="12001501" y="1792941"/>
          <a:ext cx="1232646" cy="112059"/>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4</xdr:col>
      <xdr:colOff>291352</xdr:colOff>
      <xdr:row>7</xdr:row>
      <xdr:rowOff>2117912</xdr:rowOff>
    </xdr:from>
    <xdr:to>
      <xdr:col>4</xdr:col>
      <xdr:colOff>560294</xdr:colOff>
      <xdr:row>8</xdr:row>
      <xdr:rowOff>135030</xdr:rowOff>
    </xdr:to>
    <xdr:cxnSp macro="">
      <xdr:nvCxnSpPr>
        <xdr:cNvPr id="10" name="Straight Arrow Connector 24">
          <a:extLst>
            <a:ext uri="{FF2B5EF4-FFF2-40B4-BE49-F238E27FC236}">
              <a16:creationId xmlns:a16="http://schemas.microsoft.com/office/drawing/2014/main" id="{D697E005-B75D-471D-BFD3-BD8B4F1311A7}"/>
            </a:ext>
          </a:extLst>
        </xdr:cNvPr>
        <xdr:cNvCxnSpPr/>
      </xdr:nvCxnSpPr>
      <xdr:spPr>
        <a:xfrm flipH="1" flipV="1">
          <a:off x="2711823" y="8314765"/>
          <a:ext cx="268942" cy="392765"/>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12</xdr:col>
      <xdr:colOff>2685676</xdr:colOff>
      <xdr:row>7</xdr:row>
      <xdr:rowOff>1475441</xdr:rowOff>
    </xdr:from>
    <xdr:to>
      <xdr:col>13</xdr:col>
      <xdr:colOff>61818</xdr:colOff>
      <xdr:row>7</xdr:row>
      <xdr:rowOff>1639047</xdr:rowOff>
    </xdr:to>
    <xdr:cxnSp macro="">
      <xdr:nvCxnSpPr>
        <xdr:cNvPr id="11" name="Straight Arrow Connector 24">
          <a:extLst>
            <a:ext uri="{FF2B5EF4-FFF2-40B4-BE49-F238E27FC236}">
              <a16:creationId xmlns:a16="http://schemas.microsoft.com/office/drawing/2014/main" id="{2671F8D7-47EB-4F02-8C21-585559F23AF8}"/>
            </a:ext>
          </a:extLst>
        </xdr:cNvPr>
        <xdr:cNvCxnSpPr/>
      </xdr:nvCxnSpPr>
      <xdr:spPr>
        <a:xfrm flipH="1" flipV="1">
          <a:off x="9894794" y="7668559"/>
          <a:ext cx="3830730" cy="163606"/>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832206</xdr:colOff>
      <xdr:row>70</xdr:row>
      <xdr:rowOff>101494</xdr:rowOff>
    </xdr:from>
    <xdr:to>
      <xdr:col>7</xdr:col>
      <xdr:colOff>423333</xdr:colOff>
      <xdr:row>74</xdr:row>
      <xdr:rowOff>85455</xdr:rowOff>
    </xdr:to>
    <xdr:sp macro="" textlink="">
      <xdr:nvSpPr>
        <xdr:cNvPr id="2" name="TextBox 1">
          <a:extLst>
            <a:ext uri="{FF2B5EF4-FFF2-40B4-BE49-F238E27FC236}">
              <a16:creationId xmlns:a16="http://schemas.microsoft.com/office/drawing/2014/main" id="{C1AE5565-8E53-49DC-97F2-D449D2A6535F}"/>
            </a:ext>
          </a:extLst>
        </xdr:cNvPr>
        <xdr:cNvSpPr txBox="1"/>
      </xdr:nvSpPr>
      <xdr:spPr>
        <a:xfrm>
          <a:off x="3051531" y="13436494"/>
          <a:ext cx="1639002" cy="745961"/>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baseline="0">
              <a:solidFill>
                <a:schemeClr val="accent1">
                  <a:lumMod val="50000"/>
                </a:schemeClr>
              </a:solidFill>
            </a:rPr>
            <a:t>Shall be signed, dated by the chief accountant.</a:t>
          </a:r>
          <a:endParaRPr lang="lt-LT" sz="1400" b="1" baseline="0">
            <a:solidFill>
              <a:schemeClr val="accent1">
                <a:lumMod val="50000"/>
              </a:schemeClr>
            </a:solidFill>
            <a:latin typeface="+mn-lt"/>
            <a:ea typeface="+mn-ea"/>
            <a:cs typeface="+mn-cs"/>
          </a:endParaRPr>
        </a:p>
      </xdr:txBody>
    </xdr:sp>
    <xdr:clientData/>
  </xdr:twoCellAnchor>
  <xdr:twoCellAnchor>
    <xdr:from>
      <xdr:col>7</xdr:col>
      <xdr:colOff>435428</xdr:colOff>
      <xdr:row>69</xdr:row>
      <xdr:rowOff>260937</xdr:rowOff>
    </xdr:from>
    <xdr:to>
      <xdr:col>8</xdr:col>
      <xdr:colOff>145142</xdr:colOff>
      <xdr:row>73</xdr:row>
      <xdr:rowOff>136072</xdr:rowOff>
    </xdr:to>
    <xdr:cxnSp macro="">
      <xdr:nvCxnSpPr>
        <xdr:cNvPr id="3" name="Straight Arrow Connector 2">
          <a:extLst>
            <a:ext uri="{FF2B5EF4-FFF2-40B4-BE49-F238E27FC236}">
              <a16:creationId xmlns:a16="http://schemas.microsoft.com/office/drawing/2014/main" id="{B263AC60-247B-4FD9-BC31-F6FB544668CD}"/>
            </a:ext>
          </a:extLst>
        </xdr:cNvPr>
        <xdr:cNvCxnSpPr/>
      </xdr:nvCxnSpPr>
      <xdr:spPr>
        <a:xfrm flipV="1">
          <a:off x="4702628" y="13338762"/>
          <a:ext cx="319314" cy="703810"/>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6</xdr:col>
      <xdr:colOff>662564</xdr:colOff>
      <xdr:row>2</xdr:row>
      <xdr:rowOff>296183</xdr:rowOff>
    </xdr:from>
    <xdr:to>
      <xdr:col>7</xdr:col>
      <xdr:colOff>226786</xdr:colOff>
      <xdr:row>3</xdr:row>
      <xdr:rowOff>609121</xdr:rowOff>
    </xdr:to>
    <xdr:cxnSp macro="">
      <xdr:nvCxnSpPr>
        <xdr:cNvPr id="4" name="Straight Arrow Connector 4">
          <a:extLst>
            <a:ext uri="{FF2B5EF4-FFF2-40B4-BE49-F238E27FC236}">
              <a16:creationId xmlns:a16="http://schemas.microsoft.com/office/drawing/2014/main" id="{057F9AEE-7DF9-43E2-83A2-F1D0535D94EE}"/>
            </a:ext>
          </a:extLst>
        </xdr:cNvPr>
        <xdr:cNvCxnSpPr>
          <a:stCxn id="17" idx="0"/>
        </xdr:cNvCxnSpPr>
      </xdr:nvCxnSpPr>
      <xdr:spPr>
        <a:xfrm flipV="1">
          <a:off x="7699858" y="766830"/>
          <a:ext cx="483104" cy="727556"/>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9</xdr:col>
      <xdr:colOff>589644</xdr:colOff>
      <xdr:row>0</xdr:row>
      <xdr:rowOff>248660</xdr:rowOff>
    </xdr:from>
    <xdr:to>
      <xdr:col>13</xdr:col>
      <xdr:colOff>355413</xdr:colOff>
      <xdr:row>4</xdr:row>
      <xdr:rowOff>112059</xdr:rowOff>
    </xdr:to>
    <xdr:sp macro="" textlink="">
      <xdr:nvSpPr>
        <xdr:cNvPr id="5" name="TextBox 4">
          <a:extLst>
            <a:ext uri="{FF2B5EF4-FFF2-40B4-BE49-F238E27FC236}">
              <a16:creationId xmlns:a16="http://schemas.microsoft.com/office/drawing/2014/main" id="{CA321838-D9CD-4F69-AA5C-6198A0CF6164}"/>
            </a:ext>
          </a:extLst>
        </xdr:cNvPr>
        <xdr:cNvSpPr txBox="1"/>
      </xdr:nvSpPr>
      <xdr:spPr>
        <a:xfrm>
          <a:off x="10305144" y="248660"/>
          <a:ext cx="3620593" cy="1477046"/>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400" b="1" baseline="0">
              <a:solidFill>
                <a:schemeClr val="accent1">
                  <a:lumMod val="50000"/>
                </a:schemeClr>
              </a:solidFill>
              <a:latin typeface="+mn-lt"/>
              <a:ea typeface="+mn-ea"/>
              <a:cs typeface="+mn-cs"/>
            </a:rPr>
            <a:t>Hours reported (time devoted to work on project) should match with the timesheets filled in and provided to the auditors, project budget and internal documents of allocation of staff to the project at Beneficiary's organisation!</a:t>
          </a:r>
        </a:p>
        <a:p>
          <a:r>
            <a:rPr lang="en-US" sz="1400" b="1" baseline="0">
              <a:solidFill>
                <a:schemeClr val="accent1">
                  <a:lumMod val="50000"/>
                </a:schemeClr>
              </a:solidFill>
              <a:latin typeface="+mn-lt"/>
              <a:ea typeface="+mn-ea"/>
              <a:cs typeface="+mn-cs"/>
            </a:rPr>
            <a:t> </a:t>
          </a:r>
          <a:endParaRPr lang="lt-LT" sz="1400" b="1" baseline="0">
            <a:solidFill>
              <a:schemeClr val="accent1">
                <a:lumMod val="50000"/>
              </a:schemeClr>
            </a:solidFill>
            <a:latin typeface="+mn-lt"/>
            <a:ea typeface="+mn-ea"/>
            <a:cs typeface="+mn-cs"/>
          </a:endParaRPr>
        </a:p>
      </xdr:txBody>
    </xdr:sp>
    <xdr:clientData/>
  </xdr:twoCellAnchor>
  <xdr:twoCellAnchor>
    <xdr:from>
      <xdr:col>0</xdr:col>
      <xdr:colOff>0</xdr:colOff>
      <xdr:row>0</xdr:row>
      <xdr:rowOff>0</xdr:rowOff>
    </xdr:from>
    <xdr:to>
      <xdr:col>1</xdr:col>
      <xdr:colOff>291353</xdr:colOff>
      <xdr:row>7</xdr:row>
      <xdr:rowOff>95250</xdr:rowOff>
    </xdr:to>
    <xdr:sp macro="" textlink="">
      <xdr:nvSpPr>
        <xdr:cNvPr id="6" name="TextBox 5">
          <a:extLst>
            <a:ext uri="{FF2B5EF4-FFF2-40B4-BE49-F238E27FC236}">
              <a16:creationId xmlns:a16="http://schemas.microsoft.com/office/drawing/2014/main" id="{18054342-D1AC-418A-A98F-BDFF9526D854}"/>
            </a:ext>
          </a:extLst>
        </xdr:cNvPr>
        <xdr:cNvSpPr txBox="1"/>
      </xdr:nvSpPr>
      <xdr:spPr>
        <a:xfrm>
          <a:off x="0" y="0"/>
          <a:ext cx="2995706" cy="2261721"/>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baseline="0">
              <a:solidFill>
                <a:schemeClr val="accent1">
                  <a:lumMod val="50000"/>
                </a:schemeClr>
              </a:solidFill>
            </a:rPr>
            <a:t>Budget with all requested and approved </a:t>
          </a:r>
          <a:r>
            <a:rPr lang="en-US" sz="1400" b="1" u="none" baseline="0">
              <a:solidFill>
                <a:schemeClr val="accent1">
                  <a:lumMod val="50000"/>
                </a:schemeClr>
              </a:solidFill>
            </a:rPr>
            <a:t>minor</a:t>
          </a:r>
          <a:r>
            <a:rPr lang="en-US" sz="1400" b="1" baseline="0">
              <a:solidFill>
                <a:schemeClr val="accent1">
                  <a:lumMod val="50000"/>
                </a:schemeClr>
              </a:solidFill>
            </a:rPr>
            <a:t> amendments, if there were such, shall be reflected.</a:t>
          </a:r>
        </a:p>
        <a:p>
          <a:endParaRPr lang="en-US" sz="1400" b="1" baseline="0">
            <a:solidFill>
              <a:srgbClr val="669900"/>
            </a:solidFill>
          </a:endParaRPr>
        </a:p>
        <a:p>
          <a:r>
            <a:rPr lang="en-US" sz="1400" b="1">
              <a:solidFill>
                <a:schemeClr val="accent1">
                  <a:lumMod val="50000"/>
                </a:schemeClr>
              </a:solidFill>
            </a:rPr>
            <a:t>(</a:t>
          </a:r>
          <a:r>
            <a:rPr lang="en-US" sz="1400" b="1">
              <a:solidFill>
                <a:schemeClr val="accent1">
                  <a:lumMod val="50000"/>
                </a:schemeClr>
              </a:solidFill>
              <a:latin typeface="+mn-lt"/>
              <a:ea typeface="+mn-ea"/>
              <a:cs typeface="+mn-cs"/>
            </a:rPr>
            <a:t>If there were substantial amendments to the project budget approved and came into force, changed budget after substantial amendments </a:t>
          </a:r>
          <a:r>
            <a:rPr lang="en-US" sz="1400" b="1" baseline="0">
              <a:solidFill>
                <a:schemeClr val="accent1">
                  <a:lumMod val="50000"/>
                </a:schemeClr>
              </a:solidFill>
              <a:latin typeface="+mn-lt"/>
              <a:ea typeface="+mn-ea"/>
              <a:cs typeface="+mn-cs"/>
            </a:rPr>
            <a:t>shall be reflected.) </a:t>
          </a:r>
        </a:p>
        <a:p>
          <a:endParaRPr lang="en-US" sz="1400" b="1" baseline="0">
            <a:solidFill>
              <a:schemeClr val="accent1">
                <a:lumMod val="50000"/>
              </a:schemeClr>
            </a:solidFill>
            <a:latin typeface="+mn-lt"/>
            <a:ea typeface="+mn-ea"/>
            <a:cs typeface="+mn-cs"/>
          </a:endParaRPr>
        </a:p>
      </xdr:txBody>
    </xdr:sp>
    <xdr:clientData/>
  </xdr:twoCellAnchor>
  <xdr:twoCellAnchor>
    <xdr:from>
      <xdr:col>1</xdr:col>
      <xdr:colOff>344714</xdr:colOff>
      <xdr:row>3</xdr:row>
      <xdr:rowOff>616857</xdr:rowOff>
    </xdr:from>
    <xdr:to>
      <xdr:col>2</xdr:col>
      <xdr:colOff>782641</xdr:colOff>
      <xdr:row>4</xdr:row>
      <xdr:rowOff>174329</xdr:rowOff>
    </xdr:to>
    <xdr:cxnSp macro="">
      <xdr:nvCxnSpPr>
        <xdr:cNvPr id="7" name="Straight Arrow Connector 10">
          <a:extLst>
            <a:ext uri="{FF2B5EF4-FFF2-40B4-BE49-F238E27FC236}">
              <a16:creationId xmlns:a16="http://schemas.microsoft.com/office/drawing/2014/main" id="{E65BEC1A-0E26-4765-9104-C7188F814AB7}"/>
            </a:ext>
          </a:extLst>
        </xdr:cNvPr>
        <xdr:cNvCxnSpPr/>
      </xdr:nvCxnSpPr>
      <xdr:spPr>
        <a:xfrm>
          <a:off x="954314" y="759732"/>
          <a:ext cx="876077" cy="176597"/>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6</xdr:col>
      <xdr:colOff>324972</xdr:colOff>
      <xdr:row>22</xdr:row>
      <xdr:rowOff>10663</xdr:rowOff>
    </xdr:from>
    <xdr:to>
      <xdr:col>8</xdr:col>
      <xdr:colOff>401736</xdr:colOff>
      <xdr:row>27</xdr:row>
      <xdr:rowOff>22411</xdr:rowOff>
    </xdr:to>
    <xdr:sp macro="" textlink="">
      <xdr:nvSpPr>
        <xdr:cNvPr id="8" name="TextBox 7">
          <a:extLst>
            <a:ext uri="{FF2B5EF4-FFF2-40B4-BE49-F238E27FC236}">
              <a16:creationId xmlns:a16="http://schemas.microsoft.com/office/drawing/2014/main" id="{3BF60A36-DC98-440C-B013-EC797A2AFD7A}"/>
            </a:ext>
          </a:extLst>
        </xdr:cNvPr>
        <xdr:cNvSpPr txBox="1"/>
      </xdr:nvSpPr>
      <xdr:spPr>
        <a:xfrm>
          <a:off x="7362266" y="5960987"/>
          <a:ext cx="1813676" cy="1390071"/>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400" b="1" baseline="0">
              <a:solidFill>
                <a:schemeClr val="accent1">
                  <a:lumMod val="50000"/>
                </a:schemeClr>
              </a:solidFill>
              <a:latin typeface="+mn-lt"/>
              <a:ea typeface="+mn-ea"/>
              <a:cs typeface="+mn-cs"/>
            </a:rPr>
            <a:t>Recommended to report expenditures only 2 digits after comma! Verify proper rounding in the tables. </a:t>
          </a:r>
          <a:endParaRPr lang="lt-LT" sz="1400" b="1" baseline="0">
            <a:solidFill>
              <a:schemeClr val="accent1">
                <a:lumMod val="50000"/>
              </a:schemeClr>
            </a:solidFill>
            <a:latin typeface="+mn-lt"/>
            <a:ea typeface="+mn-ea"/>
            <a:cs typeface="+mn-cs"/>
          </a:endParaRPr>
        </a:p>
        <a:p>
          <a:r>
            <a:rPr lang="en-US" sz="1400" b="1" baseline="0">
              <a:solidFill>
                <a:schemeClr val="accent1">
                  <a:lumMod val="50000"/>
                </a:schemeClr>
              </a:solidFill>
              <a:latin typeface="+mn-lt"/>
              <a:ea typeface="+mn-ea"/>
              <a:cs typeface="+mn-cs"/>
            </a:rPr>
            <a:t> </a:t>
          </a:r>
          <a:endParaRPr lang="lt-LT" sz="1400" b="1" baseline="0">
            <a:solidFill>
              <a:schemeClr val="accent1">
                <a:lumMod val="50000"/>
              </a:schemeClr>
            </a:solidFill>
            <a:latin typeface="+mn-lt"/>
            <a:ea typeface="+mn-ea"/>
            <a:cs typeface="+mn-cs"/>
          </a:endParaRPr>
        </a:p>
      </xdr:txBody>
    </xdr:sp>
    <xdr:clientData/>
  </xdr:twoCellAnchor>
  <xdr:twoCellAnchor>
    <xdr:from>
      <xdr:col>8</xdr:col>
      <xdr:colOff>127000</xdr:colOff>
      <xdr:row>17</xdr:row>
      <xdr:rowOff>54428</xdr:rowOff>
    </xdr:from>
    <xdr:to>
      <xdr:col>9</xdr:col>
      <xdr:colOff>326571</xdr:colOff>
      <xdr:row>21</xdr:row>
      <xdr:rowOff>172357</xdr:rowOff>
    </xdr:to>
    <xdr:cxnSp macro="">
      <xdr:nvCxnSpPr>
        <xdr:cNvPr id="9" name="Straight Arrow Connector 13">
          <a:extLst>
            <a:ext uri="{FF2B5EF4-FFF2-40B4-BE49-F238E27FC236}">
              <a16:creationId xmlns:a16="http://schemas.microsoft.com/office/drawing/2014/main" id="{CDF9AF56-1A5A-49C6-9A27-24D969723158}"/>
            </a:ext>
          </a:extLst>
        </xdr:cNvPr>
        <xdr:cNvCxnSpPr/>
      </xdr:nvCxnSpPr>
      <xdr:spPr>
        <a:xfrm flipV="1">
          <a:off x="5003800" y="3292928"/>
          <a:ext cx="809171" cy="879929"/>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6</xdr:col>
      <xdr:colOff>7204</xdr:colOff>
      <xdr:row>13</xdr:row>
      <xdr:rowOff>288956</xdr:rowOff>
    </xdr:from>
    <xdr:to>
      <xdr:col>8</xdr:col>
      <xdr:colOff>747868</xdr:colOff>
      <xdr:row>16</xdr:row>
      <xdr:rowOff>77667</xdr:rowOff>
    </xdr:to>
    <xdr:sp macro="" textlink="">
      <xdr:nvSpPr>
        <xdr:cNvPr id="10" name="TextBox 9">
          <a:extLst>
            <a:ext uri="{FF2B5EF4-FFF2-40B4-BE49-F238E27FC236}">
              <a16:creationId xmlns:a16="http://schemas.microsoft.com/office/drawing/2014/main" id="{81E5CE25-C733-4765-B97A-CC8188DDF27B}"/>
            </a:ext>
          </a:extLst>
        </xdr:cNvPr>
        <xdr:cNvSpPr txBox="1"/>
      </xdr:nvSpPr>
      <xdr:spPr>
        <a:xfrm>
          <a:off x="7044498" y="3527456"/>
          <a:ext cx="2477576" cy="864476"/>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400" b="1" baseline="0">
              <a:solidFill>
                <a:schemeClr val="accent1">
                  <a:lumMod val="50000"/>
                </a:schemeClr>
              </a:solidFill>
              <a:latin typeface="+mn-lt"/>
              <a:ea typeface="+mn-ea"/>
              <a:cs typeface="+mn-cs"/>
            </a:rPr>
            <a:t>Reported unit rate can be different from the planned in the project budget.</a:t>
          </a:r>
          <a:endParaRPr lang="lt-LT" sz="1400" b="1" baseline="0">
            <a:solidFill>
              <a:schemeClr val="accent1">
                <a:lumMod val="50000"/>
              </a:schemeClr>
            </a:solidFill>
            <a:latin typeface="+mn-lt"/>
            <a:ea typeface="+mn-ea"/>
            <a:cs typeface="+mn-cs"/>
          </a:endParaRPr>
        </a:p>
      </xdr:txBody>
    </xdr:sp>
    <xdr:clientData/>
  </xdr:twoCellAnchor>
  <xdr:twoCellAnchor>
    <xdr:from>
      <xdr:col>7</xdr:col>
      <xdr:colOff>762000</xdr:colOff>
      <xdr:row>3</xdr:row>
      <xdr:rowOff>46408</xdr:rowOff>
    </xdr:from>
    <xdr:to>
      <xdr:col>9</xdr:col>
      <xdr:colOff>617120</xdr:colOff>
      <xdr:row>5</xdr:row>
      <xdr:rowOff>18143</xdr:rowOff>
    </xdr:to>
    <xdr:cxnSp macro="">
      <xdr:nvCxnSpPr>
        <xdr:cNvPr id="11" name="Straight Arrow Connector 23">
          <a:extLst>
            <a:ext uri="{FF2B5EF4-FFF2-40B4-BE49-F238E27FC236}">
              <a16:creationId xmlns:a16="http://schemas.microsoft.com/office/drawing/2014/main" id="{25FBE950-F597-4F4C-AB7F-DB2825132ADA}"/>
            </a:ext>
          </a:extLst>
        </xdr:cNvPr>
        <xdr:cNvCxnSpPr/>
      </xdr:nvCxnSpPr>
      <xdr:spPr>
        <a:xfrm flipH="1">
          <a:off x="4876800" y="617908"/>
          <a:ext cx="1217195" cy="352735"/>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7</xdr:col>
      <xdr:colOff>624862</xdr:colOff>
      <xdr:row>9</xdr:row>
      <xdr:rowOff>29912</xdr:rowOff>
    </xdr:from>
    <xdr:to>
      <xdr:col>8</xdr:col>
      <xdr:colOff>365255</xdr:colOff>
      <xdr:row>13</xdr:row>
      <xdr:rowOff>267341</xdr:rowOff>
    </xdr:to>
    <xdr:cxnSp macro="">
      <xdr:nvCxnSpPr>
        <xdr:cNvPr id="12" name="Straight Arrow Connector 24">
          <a:extLst>
            <a:ext uri="{FF2B5EF4-FFF2-40B4-BE49-F238E27FC236}">
              <a16:creationId xmlns:a16="http://schemas.microsoft.com/office/drawing/2014/main" id="{CF4521A8-40F2-47D5-A8B4-D165D4829993}"/>
            </a:ext>
          </a:extLst>
        </xdr:cNvPr>
        <xdr:cNvCxnSpPr/>
      </xdr:nvCxnSpPr>
      <xdr:spPr>
        <a:xfrm flipV="1">
          <a:off x="8581038" y="2540030"/>
          <a:ext cx="558423" cy="965811"/>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10</xdr:col>
      <xdr:colOff>675094</xdr:colOff>
      <xdr:row>65</xdr:row>
      <xdr:rowOff>123282</xdr:rowOff>
    </xdr:from>
    <xdr:to>
      <xdr:col>14</xdr:col>
      <xdr:colOff>294095</xdr:colOff>
      <xdr:row>69</xdr:row>
      <xdr:rowOff>206188</xdr:rowOff>
    </xdr:to>
    <xdr:sp macro="" textlink="">
      <xdr:nvSpPr>
        <xdr:cNvPr id="15" name="TextBox 14">
          <a:extLst>
            <a:ext uri="{FF2B5EF4-FFF2-40B4-BE49-F238E27FC236}">
              <a16:creationId xmlns:a16="http://schemas.microsoft.com/office/drawing/2014/main" id="{88489E80-EC98-46E8-A0B7-2568761CEA94}"/>
            </a:ext>
          </a:extLst>
        </xdr:cNvPr>
        <xdr:cNvSpPr txBox="1"/>
      </xdr:nvSpPr>
      <xdr:spPr>
        <a:xfrm>
          <a:off x="10957612" y="24758294"/>
          <a:ext cx="3204883" cy="1033165"/>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400" b="1" baseline="0">
              <a:solidFill>
                <a:schemeClr val="accent1">
                  <a:lumMod val="50000"/>
                </a:schemeClr>
              </a:solidFill>
              <a:latin typeface="+mn-lt"/>
              <a:ea typeface="+mn-ea"/>
              <a:cs typeface="+mn-cs"/>
            </a:rPr>
            <a:t>Amount should match total expenditures incurred during the previous reporting period(s) in other budget tables!</a:t>
          </a:r>
          <a:endParaRPr lang="lt-LT" sz="1400" b="1" baseline="0">
            <a:solidFill>
              <a:schemeClr val="accent1">
                <a:lumMod val="50000"/>
              </a:schemeClr>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lt-LT" sz="1400" b="1" baseline="0">
            <a:solidFill>
              <a:schemeClr val="accent1">
                <a:lumMod val="50000"/>
              </a:schemeClr>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lt-LT" sz="1400" b="1" baseline="0">
            <a:solidFill>
              <a:schemeClr val="accent1">
                <a:lumMod val="50000"/>
              </a:schemeClr>
            </a:solidFill>
            <a:latin typeface="+mn-lt"/>
            <a:ea typeface="+mn-ea"/>
            <a:cs typeface="+mn-cs"/>
          </a:endParaRPr>
        </a:p>
        <a:p>
          <a:r>
            <a:rPr lang="en-US" sz="1400" b="1" baseline="0">
              <a:solidFill>
                <a:schemeClr val="accent1">
                  <a:lumMod val="50000"/>
                </a:schemeClr>
              </a:solidFill>
              <a:latin typeface="+mn-lt"/>
              <a:ea typeface="+mn-ea"/>
              <a:cs typeface="+mn-cs"/>
            </a:rPr>
            <a:t> </a:t>
          </a:r>
          <a:endParaRPr lang="lt-LT" sz="1400" b="1" baseline="0">
            <a:solidFill>
              <a:schemeClr val="accent1">
                <a:lumMod val="50000"/>
              </a:schemeClr>
            </a:solidFill>
            <a:latin typeface="+mn-lt"/>
            <a:ea typeface="+mn-ea"/>
            <a:cs typeface="+mn-cs"/>
          </a:endParaRPr>
        </a:p>
      </xdr:txBody>
    </xdr:sp>
    <xdr:clientData/>
  </xdr:twoCellAnchor>
  <xdr:twoCellAnchor>
    <xdr:from>
      <xdr:col>10</xdr:col>
      <xdr:colOff>344715</xdr:colOff>
      <xdr:row>63</xdr:row>
      <xdr:rowOff>54429</xdr:rowOff>
    </xdr:from>
    <xdr:to>
      <xdr:col>10</xdr:col>
      <xdr:colOff>662215</xdr:colOff>
      <xdr:row>65</xdr:row>
      <xdr:rowOff>108858</xdr:rowOff>
    </xdr:to>
    <xdr:cxnSp macro="">
      <xdr:nvCxnSpPr>
        <xdr:cNvPr id="16" name="Straight Arrow Connector 34">
          <a:extLst>
            <a:ext uri="{FF2B5EF4-FFF2-40B4-BE49-F238E27FC236}">
              <a16:creationId xmlns:a16="http://schemas.microsoft.com/office/drawing/2014/main" id="{C744E238-2351-406A-AABB-FAA3C4254C30}"/>
            </a:ext>
          </a:extLst>
        </xdr:cNvPr>
        <xdr:cNvCxnSpPr/>
      </xdr:nvCxnSpPr>
      <xdr:spPr>
        <a:xfrm flipH="1" flipV="1">
          <a:off x="6440715" y="12055929"/>
          <a:ext cx="260350" cy="435429"/>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6</xdr:col>
      <xdr:colOff>16809</xdr:colOff>
      <xdr:row>3</xdr:row>
      <xdr:rowOff>609121</xdr:rowOff>
    </xdr:from>
    <xdr:to>
      <xdr:col>7</xdr:col>
      <xdr:colOff>386261</xdr:colOff>
      <xdr:row>11</xdr:row>
      <xdr:rowOff>33619</xdr:rowOff>
    </xdr:to>
    <xdr:sp macro="" textlink="">
      <xdr:nvSpPr>
        <xdr:cNvPr id="17" name="TextBox 16">
          <a:extLst>
            <a:ext uri="{FF2B5EF4-FFF2-40B4-BE49-F238E27FC236}">
              <a16:creationId xmlns:a16="http://schemas.microsoft.com/office/drawing/2014/main" id="{8CF0E6F2-6F42-43F3-9209-2F3700A99050}"/>
            </a:ext>
          </a:extLst>
        </xdr:cNvPr>
        <xdr:cNvSpPr txBox="1"/>
      </xdr:nvSpPr>
      <xdr:spPr>
        <a:xfrm>
          <a:off x="7054103" y="1494386"/>
          <a:ext cx="1288334" cy="1407939"/>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baseline="0">
              <a:solidFill>
                <a:schemeClr val="accent1">
                  <a:lumMod val="50000"/>
                </a:schemeClr>
              </a:solidFill>
              <a:latin typeface="+mn-lt"/>
              <a:ea typeface="+mn-ea"/>
              <a:cs typeface="+mn-cs"/>
            </a:rPr>
            <a:t>Real costs incurred and paid in reporting period should be indicated.</a:t>
          </a:r>
          <a:endParaRPr lang="lt-LT" sz="1400" b="1" baseline="0">
            <a:solidFill>
              <a:schemeClr val="accent1">
                <a:lumMod val="50000"/>
              </a:schemeClr>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lt-LT" sz="1400" b="1" baseline="0">
            <a:solidFill>
              <a:schemeClr val="accent1">
                <a:lumMod val="50000"/>
              </a:schemeClr>
            </a:solidFill>
            <a:latin typeface="+mn-lt"/>
            <a:ea typeface="+mn-ea"/>
            <a:cs typeface="+mn-cs"/>
          </a:endParaRPr>
        </a:p>
        <a:p>
          <a:r>
            <a:rPr lang="en-US" sz="1400" b="1" baseline="0">
              <a:solidFill>
                <a:schemeClr val="accent1">
                  <a:lumMod val="50000"/>
                </a:schemeClr>
              </a:solidFill>
              <a:latin typeface="+mn-lt"/>
              <a:ea typeface="+mn-ea"/>
              <a:cs typeface="+mn-cs"/>
            </a:rPr>
            <a:t> </a:t>
          </a:r>
          <a:endParaRPr lang="lt-LT" sz="1400" b="1" baseline="0">
            <a:solidFill>
              <a:schemeClr val="accent1">
                <a:lumMod val="50000"/>
              </a:schemeClr>
            </a:solidFill>
            <a:latin typeface="+mn-lt"/>
            <a:ea typeface="+mn-ea"/>
            <a:cs typeface="+mn-cs"/>
          </a:endParaRPr>
        </a:p>
      </xdr:txBody>
    </xdr:sp>
    <xdr:clientData/>
  </xdr:twoCellAnchor>
  <xdr:twoCellAnchor>
    <xdr:from>
      <xdr:col>12</xdr:col>
      <xdr:colOff>9526</xdr:colOff>
      <xdr:row>15</xdr:row>
      <xdr:rowOff>447649</xdr:rowOff>
    </xdr:from>
    <xdr:to>
      <xdr:col>14</xdr:col>
      <xdr:colOff>126439</xdr:colOff>
      <xdr:row>19</xdr:row>
      <xdr:rowOff>89648</xdr:rowOff>
    </xdr:to>
    <xdr:sp macro="" textlink="">
      <xdr:nvSpPr>
        <xdr:cNvPr id="18" name="TextBox 17">
          <a:extLst>
            <a:ext uri="{FF2B5EF4-FFF2-40B4-BE49-F238E27FC236}">
              <a16:creationId xmlns:a16="http://schemas.microsoft.com/office/drawing/2014/main" id="{DFF374DB-8A98-40A7-A475-C33EE47EA07B}"/>
            </a:ext>
          </a:extLst>
        </xdr:cNvPr>
        <xdr:cNvSpPr txBox="1"/>
      </xdr:nvSpPr>
      <xdr:spPr>
        <a:xfrm>
          <a:off x="13053173" y="4212825"/>
          <a:ext cx="1584884" cy="1098764"/>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400" b="1" baseline="0">
              <a:solidFill>
                <a:schemeClr val="accent1">
                  <a:lumMod val="50000"/>
                </a:schemeClr>
              </a:solidFill>
              <a:latin typeface="+mn-lt"/>
              <a:ea typeface="+mn-ea"/>
              <a:cs typeface="+mn-cs"/>
            </a:rPr>
            <a:t>Realistic forecast of costs for the next reporting period shall be done.</a:t>
          </a:r>
          <a:endParaRPr lang="lt-LT" sz="1400" b="1" baseline="0">
            <a:solidFill>
              <a:schemeClr val="accent1">
                <a:lumMod val="50000"/>
              </a:schemeClr>
            </a:solidFill>
            <a:latin typeface="+mn-lt"/>
            <a:ea typeface="+mn-ea"/>
            <a:cs typeface="+mn-cs"/>
          </a:endParaRPr>
        </a:p>
      </xdr:txBody>
    </xdr:sp>
    <xdr:clientData/>
  </xdr:twoCellAnchor>
  <xdr:twoCellAnchor>
    <xdr:from>
      <xdr:col>12</xdr:col>
      <xdr:colOff>213472</xdr:colOff>
      <xdr:row>11</xdr:row>
      <xdr:rowOff>104616</xdr:rowOff>
    </xdr:from>
    <xdr:to>
      <xdr:col>13</xdr:col>
      <xdr:colOff>614215</xdr:colOff>
      <xdr:row>15</xdr:row>
      <xdr:rowOff>456266</xdr:rowOff>
    </xdr:to>
    <xdr:cxnSp macro="">
      <xdr:nvCxnSpPr>
        <xdr:cNvPr id="19" name="Straight Arrow Connector 44">
          <a:extLst>
            <a:ext uri="{FF2B5EF4-FFF2-40B4-BE49-F238E27FC236}">
              <a16:creationId xmlns:a16="http://schemas.microsoft.com/office/drawing/2014/main" id="{BB246E62-AEBE-4D5C-9C41-BDC41C4E7F42}"/>
            </a:ext>
          </a:extLst>
        </xdr:cNvPr>
        <xdr:cNvCxnSpPr/>
      </xdr:nvCxnSpPr>
      <xdr:spPr>
        <a:xfrm flipV="1">
          <a:off x="13257119" y="2973322"/>
          <a:ext cx="927420" cy="1248120"/>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10</xdr:col>
      <xdr:colOff>649941</xdr:colOff>
      <xdr:row>9</xdr:row>
      <xdr:rowOff>126441</xdr:rowOff>
    </xdr:from>
    <xdr:to>
      <xdr:col>11</xdr:col>
      <xdr:colOff>236628</xdr:colOff>
      <xdr:row>16</xdr:row>
      <xdr:rowOff>44823</xdr:rowOff>
    </xdr:to>
    <xdr:cxnSp macro="">
      <xdr:nvCxnSpPr>
        <xdr:cNvPr id="30" name="Straight Arrow Connector 24">
          <a:extLst>
            <a:ext uri="{FF2B5EF4-FFF2-40B4-BE49-F238E27FC236}">
              <a16:creationId xmlns:a16="http://schemas.microsoft.com/office/drawing/2014/main" id="{ADD946C9-F554-4AEF-ACDA-C9AAB8FDF02C}"/>
            </a:ext>
          </a:extLst>
        </xdr:cNvPr>
        <xdr:cNvCxnSpPr/>
      </xdr:nvCxnSpPr>
      <xdr:spPr>
        <a:xfrm flipV="1">
          <a:off x="11385176" y="2636559"/>
          <a:ext cx="740893" cy="1722529"/>
        </a:xfrm>
        <a:prstGeom prst="straightConnector1">
          <a:avLst/>
        </a:prstGeom>
        <a:noFill/>
        <a:ln w="38100" cap="flat" cmpd="sng" algn="ctr">
          <a:solidFill>
            <a:srgbClr val="4BACC6"/>
          </a:solidFill>
          <a:prstDash val="solid"/>
          <a:tailEnd type="arrow"/>
        </a:ln>
        <a:effectLst>
          <a:outerShdw blurRad="40000" dist="23000" dir="5400000" rotWithShape="0">
            <a:srgbClr val="000000">
              <a:alpha val="35000"/>
            </a:srgbClr>
          </a:outerShdw>
        </a:effectLst>
      </xdr:spPr>
    </xdr:cxnSp>
    <xdr:clientData/>
  </xdr:twoCellAnchor>
  <xdr:twoCellAnchor>
    <xdr:from>
      <xdr:col>10</xdr:col>
      <xdr:colOff>27163</xdr:colOff>
      <xdr:row>16</xdr:row>
      <xdr:rowOff>44742</xdr:rowOff>
    </xdr:from>
    <xdr:to>
      <xdr:col>11</xdr:col>
      <xdr:colOff>257735</xdr:colOff>
      <xdr:row>19</xdr:row>
      <xdr:rowOff>283321</xdr:rowOff>
    </xdr:to>
    <xdr:sp macro="" textlink="">
      <xdr:nvSpPr>
        <xdr:cNvPr id="32" name="TextBox 31">
          <a:extLst>
            <a:ext uri="{FF2B5EF4-FFF2-40B4-BE49-F238E27FC236}">
              <a16:creationId xmlns:a16="http://schemas.microsoft.com/office/drawing/2014/main" id="{50C7BAE7-9F68-489D-93B1-815761B45829}"/>
            </a:ext>
          </a:extLst>
        </xdr:cNvPr>
        <xdr:cNvSpPr txBox="1"/>
      </xdr:nvSpPr>
      <xdr:spPr>
        <a:xfrm>
          <a:off x="10762398" y="4359007"/>
          <a:ext cx="1384778" cy="1146255"/>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400" b="1" baseline="0">
              <a:solidFill>
                <a:schemeClr val="accent1">
                  <a:lumMod val="50000"/>
                </a:schemeClr>
              </a:solidFill>
              <a:latin typeface="+mn-lt"/>
              <a:ea typeface="+mn-ea"/>
              <a:cs typeface="+mn-cs"/>
            </a:rPr>
            <a:t>F</a:t>
          </a:r>
          <a:r>
            <a:rPr lang="lt-LT" sz="1400" b="1" baseline="0">
              <a:solidFill>
                <a:schemeClr val="accent1">
                  <a:lumMod val="50000"/>
                </a:schemeClr>
              </a:solidFill>
              <a:latin typeface="+mn-lt"/>
              <a:ea typeface="+mn-ea"/>
              <a:cs typeface="+mn-cs"/>
            </a:rPr>
            <a:t>ormula</a:t>
          </a:r>
          <a:r>
            <a:rPr lang="en-US" sz="1400" b="1" baseline="0">
              <a:solidFill>
                <a:schemeClr val="accent1">
                  <a:lumMod val="50000"/>
                </a:schemeClr>
              </a:solidFill>
              <a:latin typeface="+mn-lt"/>
              <a:ea typeface="+mn-ea"/>
              <a:cs typeface="+mn-cs"/>
            </a:rPr>
            <a:t>s must be respected throughout  the document.</a:t>
          </a:r>
          <a:r>
            <a:rPr lang="lt-LT" sz="1400" b="1" baseline="0">
              <a:solidFill>
                <a:schemeClr val="accent1">
                  <a:lumMod val="50000"/>
                </a:schemeClr>
              </a:solidFill>
              <a:latin typeface="+mn-lt"/>
              <a:ea typeface="+mn-ea"/>
              <a:cs typeface="+mn-cs"/>
            </a:rPr>
            <a:t> </a:t>
          </a:r>
        </a:p>
        <a:p>
          <a:r>
            <a:rPr lang="en-US" sz="1400" b="1" baseline="0">
              <a:solidFill>
                <a:schemeClr val="accent1">
                  <a:lumMod val="50000"/>
                </a:schemeClr>
              </a:solidFill>
              <a:latin typeface="+mn-lt"/>
              <a:ea typeface="+mn-ea"/>
              <a:cs typeface="+mn-cs"/>
            </a:rPr>
            <a:t> </a:t>
          </a:r>
          <a:endParaRPr lang="lt-LT" sz="1400" b="1" baseline="0">
            <a:solidFill>
              <a:schemeClr val="accent1">
                <a:lumMod val="50000"/>
              </a:schemeClr>
            </a:solidFill>
            <a:latin typeface="+mn-lt"/>
            <a:ea typeface="+mn-ea"/>
            <a:cs typeface="+mn-cs"/>
          </a:endParaRPr>
        </a:p>
      </xdr:txBody>
    </xdr:sp>
    <xdr:clientData/>
  </xdr:twoCellAnchor>
  <xdr:twoCellAnchor>
    <xdr:from>
      <xdr:col>12</xdr:col>
      <xdr:colOff>389032</xdr:colOff>
      <xdr:row>69</xdr:row>
      <xdr:rowOff>389804</xdr:rowOff>
    </xdr:from>
    <xdr:to>
      <xdr:col>14</xdr:col>
      <xdr:colOff>941294</xdr:colOff>
      <xdr:row>74</xdr:row>
      <xdr:rowOff>67288</xdr:rowOff>
    </xdr:to>
    <xdr:sp macro="" textlink="">
      <xdr:nvSpPr>
        <xdr:cNvPr id="33" name="TextBox 32">
          <a:extLst>
            <a:ext uri="{FF2B5EF4-FFF2-40B4-BE49-F238E27FC236}">
              <a16:creationId xmlns:a16="http://schemas.microsoft.com/office/drawing/2014/main" id="{C21AD73E-3348-4C26-9EF0-023D6BDB246D}"/>
            </a:ext>
          </a:extLst>
        </xdr:cNvPr>
        <xdr:cNvSpPr txBox="1"/>
      </xdr:nvSpPr>
      <xdr:spPr>
        <a:xfrm>
          <a:off x="13432679" y="20369892"/>
          <a:ext cx="2020233" cy="966161"/>
        </a:xfrm>
        <a:prstGeom prst="rect">
          <a:avLst/>
        </a:prstGeom>
        <a:solidFill>
          <a:sysClr val="window" lastClr="FFFFFF"/>
        </a:solidFill>
        <a:ln w="19050" cmpd="sng">
          <a:solidFill>
            <a:srgbClr val="1F497D">
              <a:lumMod val="75000"/>
            </a:srgb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400" b="1" baseline="0" noProof="0">
              <a:solidFill>
                <a:schemeClr val="accent1">
                  <a:lumMod val="50000"/>
                </a:schemeClr>
              </a:solidFill>
              <a:latin typeface="+mn-lt"/>
              <a:ea typeface="+mn-ea"/>
              <a:cs typeface="+mn-cs"/>
            </a:rPr>
            <a:t>Verify </a:t>
          </a:r>
          <a:r>
            <a:rPr lang="lt-LT" sz="1400" b="1" baseline="0" noProof="0">
              <a:solidFill>
                <a:schemeClr val="accent1">
                  <a:lumMod val="50000"/>
                </a:schemeClr>
              </a:solidFill>
              <a:latin typeface="+mn-lt"/>
              <a:ea typeface="+mn-ea"/>
              <a:cs typeface="+mn-cs"/>
            </a:rPr>
            <a:t>the calculations, formulas in each line</a:t>
          </a:r>
          <a:r>
            <a:rPr lang="en-US" sz="1400" b="1" baseline="0" noProof="0">
              <a:solidFill>
                <a:schemeClr val="accent1">
                  <a:lumMod val="50000"/>
                </a:schemeClr>
              </a:solidFill>
              <a:latin typeface="+mn-lt"/>
              <a:ea typeface="+mn-ea"/>
              <a:cs typeface="+mn-cs"/>
            </a:rPr>
            <a:t>; the amounts must coincide.</a:t>
          </a:r>
          <a:endParaRPr lang="lt-LT" sz="1400" b="1" baseline="0" noProof="0">
            <a:solidFill>
              <a:schemeClr val="accent1">
                <a:lumMod val="50000"/>
              </a:schemeClr>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400" b="1" baseline="0" noProof="0">
              <a:solidFill>
                <a:schemeClr val="accent1">
                  <a:lumMod val="50000"/>
                </a:schemeClr>
              </a:solidFill>
              <a:latin typeface="+mn-lt"/>
              <a:ea typeface="+mn-ea"/>
              <a:cs typeface="+mn-cs"/>
            </a:rPr>
            <a:t> </a:t>
          </a:r>
          <a:endParaRPr lang="lt-LT" sz="1400" b="1" baseline="0" noProof="0">
            <a:solidFill>
              <a:schemeClr val="accent1">
                <a:lumMod val="50000"/>
              </a:schemeClr>
            </a:solidFill>
            <a:latin typeface="+mn-lt"/>
            <a:ea typeface="+mn-ea"/>
            <a:cs typeface="+mn-cs"/>
          </a:endParaRPr>
        </a:p>
      </xdr:txBody>
    </xdr:sp>
    <xdr:clientData/>
  </xdr:twoCellAnchor>
  <xdr:twoCellAnchor>
    <xdr:from>
      <xdr:col>14</xdr:col>
      <xdr:colOff>784411</xdr:colOff>
      <xdr:row>64</xdr:row>
      <xdr:rowOff>0</xdr:rowOff>
    </xdr:from>
    <xdr:to>
      <xdr:col>15</xdr:col>
      <xdr:colOff>1016562</xdr:colOff>
      <xdr:row>69</xdr:row>
      <xdr:rowOff>392206</xdr:rowOff>
    </xdr:to>
    <xdr:cxnSp macro="">
      <xdr:nvCxnSpPr>
        <xdr:cNvPr id="35" name="Straight Arrow Connector 34">
          <a:extLst>
            <a:ext uri="{FF2B5EF4-FFF2-40B4-BE49-F238E27FC236}">
              <a16:creationId xmlns:a16="http://schemas.microsoft.com/office/drawing/2014/main" id="{C28A520E-B82B-4A5E-9F1A-BDAC1496A47A}"/>
            </a:ext>
          </a:extLst>
        </xdr:cNvPr>
        <xdr:cNvCxnSpPr/>
      </xdr:nvCxnSpPr>
      <xdr:spPr>
        <a:xfrm flipV="1">
          <a:off x="15296029" y="18881912"/>
          <a:ext cx="1251886" cy="1490382"/>
        </a:xfrm>
        <a:prstGeom prst="straightConnector1">
          <a:avLst/>
        </a:prstGeom>
        <a:noFill/>
        <a:ln w="38100" cap="flat" cmpd="sng" algn="ctr">
          <a:solidFill>
            <a:srgbClr val="4BACC6"/>
          </a:solidFill>
          <a:prstDash val="solid"/>
          <a:tailEnd type="arrow"/>
        </a:ln>
        <a:effectLst>
          <a:outerShdw blurRad="40000" dist="23000" dir="5400000" rotWithShape="0">
            <a:srgbClr val="000000">
              <a:alpha val="35000"/>
            </a:srgbClr>
          </a:outerShdw>
        </a:effectLst>
      </xdr:spPr>
    </xdr:cxnSp>
    <xdr:clientData/>
  </xdr:twoCellAnchor>
  <xdr:twoCellAnchor>
    <xdr:from>
      <xdr:col>6</xdr:col>
      <xdr:colOff>97679</xdr:colOff>
      <xdr:row>56</xdr:row>
      <xdr:rowOff>84791</xdr:rowOff>
    </xdr:from>
    <xdr:to>
      <xdr:col>8</xdr:col>
      <xdr:colOff>840443</xdr:colOff>
      <xdr:row>60</xdr:row>
      <xdr:rowOff>177799</xdr:rowOff>
    </xdr:to>
    <xdr:sp macro="" textlink="">
      <xdr:nvSpPr>
        <xdr:cNvPr id="24" name="TextBox 23">
          <a:extLst>
            <a:ext uri="{FF2B5EF4-FFF2-40B4-BE49-F238E27FC236}">
              <a16:creationId xmlns:a16="http://schemas.microsoft.com/office/drawing/2014/main" id="{E165FFF9-0B2A-4951-AC27-0D80134F9580}"/>
            </a:ext>
          </a:extLst>
        </xdr:cNvPr>
        <xdr:cNvSpPr txBox="1"/>
      </xdr:nvSpPr>
      <xdr:spPr>
        <a:xfrm>
          <a:off x="7134973" y="16355732"/>
          <a:ext cx="2479676" cy="1583391"/>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400" b="1" baseline="0">
              <a:solidFill>
                <a:schemeClr val="accent1">
                  <a:lumMod val="50000"/>
                </a:schemeClr>
              </a:solidFill>
              <a:latin typeface="+mn-lt"/>
              <a:ea typeface="+mn-ea"/>
              <a:cs typeface="+mn-cs"/>
            </a:rPr>
            <a:t>Amount should match  total expenditures in other budget/report tables (Section 6, Section 7)! Verify, if amounts were calculated correctly!</a:t>
          </a:r>
          <a:endParaRPr lang="lt-LT" sz="1400" b="1" baseline="0">
            <a:solidFill>
              <a:schemeClr val="accent1">
                <a:lumMod val="50000"/>
              </a:schemeClr>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lt-LT" sz="1400" b="1" baseline="0">
            <a:solidFill>
              <a:schemeClr val="accent1">
                <a:lumMod val="50000"/>
              </a:schemeClr>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lt-LT" sz="1400" b="1" baseline="0">
            <a:solidFill>
              <a:schemeClr val="accent1">
                <a:lumMod val="50000"/>
              </a:schemeClr>
            </a:solidFill>
            <a:latin typeface="+mn-lt"/>
            <a:ea typeface="+mn-ea"/>
            <a:cs typeface="+mn-cs"/>
          </a:endParaRPr>
        </a:p>
        <a:p>
          <a:r>
            <a:rPr lang="en-US" sz="1400" b="1" baseline="0">
              <a:solidFill>
                <a:schemeClr val="accent1">
                  <a:lumMod val="50000"/>
                </a:schemeClr>
              </a:solidFill>
              <a:latin typeface="+mn-lt"/>
              <a:ea typeface="+mn-ea"/>
              <a:cs typeface="+mn-cs"/>
            </a:rPr>
            <a:t> </a:t>
          </a:r>
          <a:endParaRPr lang="lt-LT" sz="1400" b="1" baseline="0">
            <a:solidFill>
              <a:schemeClr val="accent1">
                <a:lumMod val="50000"/>
              </a:schemeClr>
            </a:solidFill>
            <a:latin typeface="+mn-lt"/>
            <a:ea typeface="+mn-ea"/>
            <a:cs typeface="+mn-cs"/>
          </a:endParaRPr>
        </a:p>
      </xdr:txBody>
    </xdr:sp>
    <xdr:clientData/>
  </xdr:twoCellAnchor>
  <xdr:twoCellAnchor>
    <xdr:from>
      <xdr:col>6</xdr:col>
      <xdr:colOff>92823</xdr:colOff>
      <xdr:row>43</xdr:row>
      <xdr:rowOff>64056</xdr:rowOff>
    </xdr:from>
    <xdr:to>
      <xdr:col>7</xdr:col>
      <xdr:colOff>617819</xdr:colOff>
      <xdr:row>49</xdr:row>
      <xdr:rowOff>459440</xdr:rowOff>
    </xdr:to>
    <xdr:sp macro="" textlink="">
      <xdr:nvSpPr>
        <xdr:cNvPr id="25" name="TextBox 24">
          <a:extLst>
            <a:ext uri="{FF2B5EF4-FFF2-40B4-BE49-F238E27FC236}">
              <a16:creationId xmlns:a16="http://schemas.microsoft.com/office/drawing/2014/main" id="{451711E9-5A21-4CC5-B93D-FFCAF1A67C72}"/>
            </a:ext>
          </a:extLst>
        </xdr:cNvPr>
        <xdr:cNvSpPr txBox="1"/>
      </xdr:nvSpPr>
      <xdr:spPr>
        <a:xfrm>
          <a:off x="7130117" y="12121585"/>
          <a:ext cx="1443878" cy="1863355"/>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400" b="1" baseline="0">
              <a:solidFill>
                <a:schemeClr val="accent1">
                  <a:lumMod val="50000"/>
                </a:schemeClr>
              </a:solidFill>
              <a:latin typeface="+mn-lt"/>
              <a:ea typeface="+mn-ea"/>
              <a:cs typeface="+mn-cs"/>
            </a:rPr>
            <a:t>For all the tables and all costs and Budget Headings: verify, if amounts were calculated correctly!</a:t>
          </a:r>
          <a:endParaRPr lang="lt-LT" sz="1400" b="1" baseline="0">
            <a:solidFill>
              <a:schemeClr val="accent1">
                <a:lumMod val="50000"/>
              </a:schemeClr>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lt-LT" sz="1400" b="1" baseline="0">
            <a:solidFill>
              <a:schemeClr val="accent1">
                <a:lumMod val="50000"/>
              </a:schemeClr>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lt-LT" sz="1400" b="1" baseline="0">
            <a:solidFill>
              <a:schemeClr val="accent1">
                <a:lumMod val="50000"/>
              </a:schemeClr>
            </a:solidFill>
            <a:latin typeface="+mn-lt"/>
            <a:ea typeface="+mn-ea"/>
            <a:cs typeface="+mn-cs"/>
          </a:endParaRPr>
        </a:p>
        <a:p>
          <a:r>
            <a:rPr lang="en-US" sz="1400" b="1" baseline="0">
              <a:solidFill>
                <a:schemeClr val="accent1">
                  <a:lumMod val="50000"/>
                </a:schemeClr>
              </a:solidFill>
              <a:latin typeface="+mn-lt"/>
              <a:ea typeface="+mn-ea"/>
              <a:cs typeface="+mn-cs"/>
            </a:rPr>
            <a:t> </a:t>
          </a:r>
          <a:endParaRPr lang="lt-LT" sz="1400" b="1" baseline="0">
            <a:solidFill>
              <a:schemeClr val="accent1">
                <a:lumMod val="50000"/>
              </a:schemeClr>
            </a:solidFill>
            <a:latin typeface="+mn-lt"/>
            <a:ea typeface="+mn-ea"/>
            <a:cs typeface="+mn-cs"/>
          </a:endParaRPr>
        </a:p>
      </xdr:txBody>
    </xdr:sp>
    <xdr:clientData/>
  </xdr:twoCellAnchor>
  <xdr:twoCellAnchor>
    <xdr:from>
      <xdr:col>7</xdr:col>
      <xdr:colOff>571500</xdr:colOff>
      <xdr:row>46</xdr:row>
      <xdr:rowOff>100853</xdr:rowOff>
    </xdr:from>
    <xdr:to>
      <xdr:col>9</xdr:col>
      <xdr:colOff>333001</xdr:colOff>
      <xdr:row>46</xdr:row>
      <xdr:rowOff>164913</xdr:rowOff>
    </xdr:to>
    <xdr:cxnSp macro="">
      <xdr:nvCxnSpPr>
        <xdr:cNvPr id="26" name="Straight Arrow Connector 29">
          <a:extLst>
            <a:ext uri="{FF2B5EF4-FFF2-40B4-BE49-F238E27FC236}">
              <a16:creationId xmlns:a16="http://schemas.microsoft.com/office/drawing/2014/main" id="{EA6C1BD3-8C50-4575-9CC1-0225C3BDA1B9}"/>
            </a:ext>
          </a:extLst>
        </xdr:cNvPr>
        <xdr:cNvCxnSpPr/>
      </xdr:nvCxnSpPr>
      <xdr:spPr>
        <a:xfrm>
          <a:off x="8527676" y="12696265"/>
          <a:ext cx="1520825" cy="64060"/>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10</xdr:col>
      <xdr:colOff>156883</xdr:colOff>
      <xdr:row>50</xdr:row>
      <xdr:rowOff>84790</xdr:rowOff>
    </xdr:from>
    <xdr:to>
      <xdr:col>11</xdr:col>
      <xdr:colOff>371475</xdr:colOff>
      <xdr:row>54</xdr:row>
      <xdr:rowOff>324971</xdr:rowOff>
    </xdr:to>
    <xdr:sp macro="" textlink="">
      <xdr:nvSpPr>
        <xdr:cNvPr id="31" name="TextBox 30">
          <a:extLst>
            <a:ext uri="{FF2B5EF4-FFF2-40B4-BE49-F238E27FC236}">
              <a16:creationId xmlns:a16="http://schemas.microsoft.com/office/drawing/2014/main" id="{B3BD4763-BED2-4CDE-BB7C-88479A71E13F}"/>
            </a:ext>
          </a:extLst>
        </xdr:cNvPr>
        <xdr:cNvSpPr txBox="1"/>
      </xdr:nvSpPr>
      <xdr:spPr>
        <a:xfrm>
          <a:off x="10892118" y="14159378"/>
          <a:ext cx="1368798" cy="1887446"/>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400" b="1" baseline="0">
              <a:solidFill>
                <a:schemeClr val="accent1">
                  <a:lumMod val="50000"/>
                </a:schemeClr>
              </a:solidFill>
              <a:latin typeface="+mn-lt"/>
              <a:ea typeface="+mn-ea"/>
              <a:cs typeface="+mn-cs"/>
            </a:rPr>
            <a:t>Preparation costs, if there were such, shall be reported with the first Progress report! </a:t>
          </a:r>
          <a:endParaRPr lang="lt-LT" sz="1400" b="1" baseline="0">
            <a:solidFill>
              <a:schemeClr val="accent1">
                <a:lumMod val="50000"/>
              </a:schemeClr>
            </a:solidFill>
            <a:latin typeface="+mn-lt"/>
            <a:ea typeface="+mn-ea"/>
            <a:cs typeface="+mn-cs"/>
          </a:endParaRPr>
        </a:p>
      </xdr:txBody>
    </xdr:sp>
    <xdr:clientData/>
  </xdr:twoCellAnchor>
  <xdr:twoCellAnchor>
    <xdr:from>
      <xdr:col>10</xdr:col>
      <xdr:colOff>249705</xdr:colOff>
      <xdr:row>54</xdr:row>
      <xdr:rowOff>316940</xdr:rowOff>
    </xdr:from>
    <xdr:to>
      <xdr:col>10</xdr:col>
      <xdr:colOff>665388</xdr:colOff>
      <xdr:row>59</xdr:row>
      <xdr:rowOff>359068</xdr:rowOff>
    </xdr:to>
    <xdr:cxnSp macro="">
      <xdr:nvCxnSpPr>
        <xdr:cNvPr id="34" name="Straight Arrow Connector 29">
          <a:extLst>
            <a:ext uri="{FF2B5EF4-FFF2-40B4-BE49-F238E27FC236}">
              <a16:creationId xmlns:a16="http://schemas.microsoft.com/office/drawing/2014/main" id="{BD1D659F-D1AE-48A4-9509-5E5EAA465D43}"/>
            </a:ext>
          </a:extLst>
        </xdr:cNvPr>
        <xdr:cNvCxnSpPr/>
      </xdr:nvCxnSpPr>
      <xdr:spPr>
        <a:xfrm>
          <a:off x="10984940" y="16038793"/>
          <a:ext cx="415683" cy="1162716"/>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7</xdr:col>
      <xdr:colOff>418635</xdr:colOff>
      <xdr:row>60</xdr:row>
      <xdr:rowOff>180974</xdr:rowOff>
    </xdr:from>
    <xdr:to>
      <xdr:col>9</xdr:col>
      <xdr:colOff>276973</xdr:colOff>
      <xdr:row>63</xdr:row>
      <xdr:rowOff>56029</xdr:rowOff>
    </xdr:to>
    <xdr:cxnSp macro="">
      <xdr:nvCxnSpPr>
        <xdr:cNvPr id="36" name="Straight Arrow Connector 35">
          <a:extLst>
            <a:ext uri="{FF2B5EF4-FFF2-40B4-BE49-F238E27FC236}">
              <a16:creationId xmlns:a16="http://schemas.microsoft.com/office/drawing/2014/main" id="{98B4913A-A05E-48F3-B138-E20A8228E21E}"/>
            </a:ext>
          </a:extLst>
        </xdr:cNvPr>
        <xdr:cNvCxnSpPr>
          <a:stCxn id="24" idx="2"/>
        </xdr:cNvCxnSpPr>
      </xdr:nvCxnSpPr>
      <xdr:spPr>
        <a:xfrm>
          <a:off x="8374811" y="17942298"/>
          <a:ext cx="1617662" cy="805143"/>
        </a:xfrm>
        <a:prstGeom prst="straightConnector1">
          <a:avLst/>
        </a:prstGeom>
        <a:ln>
          <a:tailEnd type="arrow"/>
        </a:ln>
      </xdr:spPr>
      <xdr:style>
        <a:lnRef idx="3">
          <a:schemeClr val="accent5"/>
        </a:lnRef>
        <a:fillRef idx="0">
          <a:schemeClr val="accent5"/>
        </a:fillRef>
        <a:effectRef idx="2">
          <a:schemeClr val="accent5"/>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294821</xdr:colOff>
      <xdr:row>4</xdr:row>
      <xdr:rowOff>316231</xdr:rowOff>
    </xdr:from>
    <xdr:to>
      <xdr:col>12</xdr:col>
      <xdr:colOff>1343932</xdr:colOff>
      <xdr:row>11</xdr:row>
      <xdr:rowOff>347382</xdr:rowOff>
    </xdr:to>
    <xdr:sp macro="" textlink="">
      <xdr:nvSpPr>
        <xdr:cNvPr id="2" name="TextBox 1">
          <a:extLst>
            <a:ext uri="{FF2B5EF4-FFF2-40B4-BE49-F238E27FC236}">
              <a16:creationId xmlns:a16="http://schemas.microsoft.com/office/drawing/2014/main" id="{D616B07F-850F-4931-BDFC-698F9D9CA8E2}"/>
            </a:ext>
          </a:extLst>
        </xdr:cNvPr>
        <xdr:cNvSpPr txBox="1"/>
      </xdr:nvSpPr>
      <xdr:spPr>
        <a:xfrm>
          <a:off x="13181586" y="1593702"/>
          <a:ext cx="2998934" cy="2205092"/>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baseline="0">
              <a:solidFill>
                <a:schemeClr val="accent1">
                  <a:lumMod val="50000"/>
                </a:schemeClr>
              </a:solidFill>
            </a:rPr>
            <a:t>Budget with all requested and </a:t>
          </a:r>
          <a:r>
            <a:rPr lang="en-US" sz="1400" b="1" baseline="0">
              <a:solidFill>
                <a:schemeClr val="accent1">
                  <a:lumMod val="50000"/>
                </a:schemeClr>
              </a:solidFill>
              <a:latin typeface="+mn-lt"/>
              <a:ea typeface="+mn-ea"/>
              <a:cs typeface="+mn-cs"/>
            </a:rPr>
            <a:t>approved minor amendments, if there were such, shall be reflected.</a:t>
          </a:r>
        </a:p>
        <a:p>
          <a:endParaRPr lang="en-US" sz="1400" b="1">
            <a:solidFill>
              <a:schemeClr val="accent1">
                <a:lumMod val="50000"/>
              </a:schemeClr>
            </a:solidFill>
          </a:endParaRPr>
        </a:p>
        <a:p>
          <a:r>
            <a:rPr lang="en-US" sz="1400" b="1">
              <a:solidFill>
                <a:schemeClr val="accent1">
                  <a:lumMod val="50000"/>
                </a:schemeClr>
              </a:solidFill>
            </a:rPr>
            <a:t>(</a:t>
          </a:r>
          <a:r>
            <a:rPr lang="en-US" sz="1400" b="1">
              <a:solidFill>
                <a:schemeClr val="accent1">
                  <a:lumMod val="50000"/>
                </a:schemeClr>
              </a:solidFill>
              <a:latin typeface="+mn-lt"/>
              <a:ea typeface="+mn-ea"/>
              <a:cs typeface="+mn-cs"/>
            </a:rPr>
            <a:t>If there were substantial amendments to the project budget approved and came into force, changed budget after substantial amendments </a:t>
          </a:r>
          <a:r>
            <a:rPr lang="en-US" sz="1400" b="1" baseline="0">
              <a:solidFill>
                <a:schemeClr val="accent1">
                  <a:lumMod val="50000"/>
                </a:schemeClr>
              </a:solidFill>
              <a:latin typeface="+mn-lt"/>
              <a:ea typeface="+mn-ea"/>
              <a:cs typeface="+mn-cs"/>
            </a:rPr>
            <a:t>shall be reflected.)</a:t>
          </a:r>
        </a:p>
        <a:p>
          <a:endParaRPr lang="en-US" sz="1400" b="1" baseline="0">
            <a:solidFill>
              <a:schemeClr val="accent1">
                <a:lumMod val="50000"/>
              </a:schemeClr>
            </a:solidFill>
            <a:latin typeface="+mn-lt"/>
            <a:ea typeface="+mn-ea"/>
            <a:cs typeface="+mn-cs"/>
          </a:endParaRPr>
        </a:p>
      </xdr:txBody>
    </xdr:sp>
    <xdr:clientData/>
  </xdr:twoCellAnchor>
  <xdr:twoCellAnchor>
    <xdr:from>
      <xdr:col>9</xdr:col>
      <xdr:colOff>773208</xdr:colOff>
      <xdr:row>8</xdr:row>
      <xdr:rowOff>230954</xdr:rowOff>
    </xdr:from>
    <xdr:to>
      <xdr:col>10</xdr:col>
      <xdr:colOff>294821</xdr:colOff>
      <xdr:row>10</xdr:row>
      <xdr:rowOff>145677</xdr:rowOff>
    </xdr:to>
    <xdr:cxnSp macro="">
      <xdr:nvCxnSpPr>
        <xdr:cNvPr id="3" name="Straight Arrow Connector 2">
          <a:extLst>
            <a:ext uri="{FF2B5EF4-FFF2-40B4-BE49-F238E27FC236}">
              <a16:creationId xmlns:a16="http://schemas.microsoft.com/office/drawing/2014/main" id="{5501C63D-C65B-48BA-8EFE-637F72DEC9F7}"/>
            </a:ext>
          </a:extLst>
        </xdr:cNvPr>
        <xdr:cNvCxnSpPr>
          <a:stCxn id="2" idx="1"/>
        </xdr:cNvCxnSpPr>
      </xdr:nvCxnSpPr>
      <xdr:spPr>
        <a:xfrm flipH="1">
          <a:off x="12449737" y="2696248"/>
          <a:ext cx="731849" cy="519841"/>
        </a:xfrm>
        <a:prstGeom prst="straightConnector1">
          <a:avLst/>
        </a:prstGeom>
        <a:ln>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10</xdr:col>
      <xdr:colOff>557893</xdr:colOff>
      <xdr:row>13</xdr:row>
      <xdr:rowOff>122465</xdr:rowOff>
    </xdr:from>
    <xdr:to>
      <xdr:col>12</xdr:col>
      <xdr:colOff>1229087</xdr:colOff>
      <xdr:row>17</xdr:row>
      <xdr:rowOff>277494</xdr:rowOff>
    </xdr:to>
    <xdr:sp macro="" textlink="">
      <xdr:nvSpPr>
        <xdr:cNvPr id="4" name="TextBox 3">
          <a:extLst>
            <a:ext uri="{FF2B5EF4-FFF2-40B4-BE49-F238E27FC236}">
              <a16:creationId xmlns:a16="http://schemas.microsoft.com/office/drawing/2014/main" id="{DEA7A767-BF8C-49F4-95AB-7E8A35EF625F}"/>
            </a:ext>
          </a:extLst>
        </xdr:cNvPr>
        <xdr:cNvSpPr txBox="1"/>
      </xdr:nvSpPr>
      <xdr:spPr>
        <a:xfrm>
          <a:off x="13443857" y="4259036"/>
          <a:ext cx="2630623" cy="1270815"/>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baseline="0">
              <a:solidFill>
                <a:schemeClr val="accent1">
                  <a:lumMod val="50000"/>
                </a:schemeClr>
              </a:solidFill>
              <a:effectLst/>
              <a:latin typeface="+mn-lt"/>
              <a:ea typeface="+mn-ea"/>
              <a:cs typeface="+mn-cs"/>
            </a:rPr>
            <a:t>For the second</a:t>
          </a:r>
          <a:r>
            <a:rPr lang="ru-RU" sz="1400" b="1" baseline="0">
              <a:solidFill>
                <a:schemeClr val="accent1">
                  <a:lumMod val="50000"/>
                </a:schemeClr>
              </a:solidFill>
              <a:effectLst/>
              <a:latin typeface="+mn-lt"/>
              <a:ea typeface="+mn-ea"/>
              <a:cs typeface="+mn-cs"/>
            </a:rPr>
            <a:t> </a:t>
          </a:r>
          <a:r>
            <a:rPr lang="en-US" sz="1400" b="1" baseline="0">
              <a:solidFill>
                <a:schemeClr val="accent1">
                  <a:lumMod val="50000"/>
                </a:schemeClr>
              </a:solidFill>
              <a:effectLst/>
              <a:latin typeface="+mn-lt"/>
              <a:ea typeface="+mn-ea"/>
              <a:cs typeface="+mn-cs"/>
            </a:rPr>
            <a:t>and/or subsequent reports: e</a:t>
          </a:r>
          <a:r>
            <a:rPr lang="en-US" sz="1400" b="1" baseline="0">
              <a:solidFill>
                <a:schemeClr val="accent1">
                  <a:lumMod val="50000"/>
                </a:schemeClr>
              </a:solidFill>
            </a:rPr>
            <a:t>xpenditures incurred during </a:t>
          </a:r>
          <a:r>
            <a:rPr lang="en-US" sz="1400" b="1" baseline="0">
              <a:solidFill>
                <a:schemeClr val="accent1">
                  <a:lumMod val="50000"/>
                </a:schemeClr>
              </a:solidFill>
              <a:effectLst/>
              <a:latin typeface="+mn-lt"/>
              <a:ea typeface="+mn-ea"/>
              <a:cs typeface="+mn-cs"/>
            </a:rPr>
            <a:t>previous</a:t>
          </a:r>
          <a:r>
            <a:rPr lang="en-US" sz="1400" b="1" baseline="0">
              <a:solidFill>
                <a:schemeClr val="accent1">
                  <a:lumMod val="50000"/>
                </a:schemeClr>
              </a:solidFill>
            </a:rPr>
            <a:t> reporting period(s) shall be indicated. </a:t>
          </a:r>
          <a:endParaRPr lang="lt-LT" sz="1400" b="1" baseline="0">
            <a:solidFill>
              <a:srgbClr val="669900"/>
            </a:solidFill>
            <a:latin typeface="+mn-lt"/>
            <a:ea typeface="+mn-ea"/>
            <a:cs typeface="+mn-cs"/>
          </a:endParaRPr>
        </a:p>
      </xdr:txBody>
    </xdr:sp>
    <xdr:clientData/>
  </xdr:twoCellAnchor>
  <xdr:twoCellAnchor>
    <xdr:from>
      <xdr:col>9</xdr:col>
      <xdr:colOff>1121683</xdr:colOff>
      <xdr:row>17</xdr:row>
      <xdr:rowOff>22412</xdr:rowOff>
    </xdr:from>
    <xdr:to>
      <xdr:col>10</xdr:col>
      <xdr:colOff>537882</xdr:colOff>
      <xdr:row>17</xdr:row>
      <xdr:rowOff>77106</xdr:rowOff>
    </xdr:to>
    <xdr:cxnSp macro="">
      <xdr:nvCxnSpPr>
        <xdr:cNvPr id="5" name="Straight Arrow Connector 4">
          <a:extLst>
            <a:ext uri="{FF2B5EF4-FFF2-40B4-BE49-F238E27FC236}">
              <a16:creationId xmlns:a16="http://schemas.microsoft.com/office/drawing/2014/main" id="{8D1CBE8D-2E57-48BD-9E62-71C5522D9F4E}"/>
            </a:ext>
          </a:extLst>
        </xdr:cNvPr>
        <xdr:cNvCxnSpPr/>
      </xdr:nvCxnSpPr>
      <xdr:spPr>
        <a:xfrm flipH="1">
          <a:off x="12798212" y="5233147"/>
          <a:ext cx="626435" cy="54694"/>
        </a:xfrm>
        <a:prstGeom prst="straightConnector1">
          <a:avLst/>
        </a:prstGeom>
        <a:ln>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11</xdr:col>
      <xdr:colOff>36286</xdr:colOff>
      <xdr:row>23</xdr:row>
      <xdr:rowOff>117927</xdr:rowOff>
    </xdr:from>
    <xdr:to>
      <xdr:col>13</xdr:col>
      <xdr:colOff>0</xdr:colOff>
      <xdr:row>26</xdr:row>
      <xdr:rowOff>95250</xdr:rowOff>
    </xdr:to>
    <xdr:sp macro="" textlink="">
      <xdr:nvSpPr>
        <xdr:cNvPr id="6" name="TextBox 5">
          <a:extLst>
            <a:ext uri="{FF2B5EF4-FFF2-40B4-BE49-F238E27FC236}">
              <a16:creationId xmlns:a16="http://schemas.microsoft.com/office/drawing/2014/main" id="{780B2FEC-3DDB-4BE8-9FAB-E7BCED8F61E3}"/>
            </a:ext>
          </a:extLst>
        </xdr:cNvPr>
        <xdr:cNvSpPr txBox="1"/>
      </xdr:nvSpPr>
      <xdr:spPr>
        <a:xfrm>
          <a:off x="13684250" y="7248070"/>
          <a:ext cx="2385786" cy="848180"/>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baseline="0">
              <a:solidFill>
                <a:schemeClr val="accent1">
                  <a:lumMod val="50000"/>
                </a:schemeClr>
              </a:solidFill>
            </a:rPr>
            <a:t>Expenditures incurred during current reporting period shall be indicated. </a:t>
          </a:r>
          <a:endParaRPr lang="lt-LT" sz="1400" b="1" baseline="0">
            <a:solidFill>
              <a:srgbClr val="669900"/>
            </a:solidFill>
            <a:latin typeface="+mn-lt"/>
            <a:ea typeface="+mn-ea"/>
            <a:cs typeface="+mn-cs"/>
          </a:endParaRPr>
        </a:p>
      </xdr:txBody>
    </xdr:sp>
    <xdr:clientData/>
  </xdr:twoCellAnchor>
  <xdr:twoCellAnchor>
    <xdr:from>
      <xdr:col>10</xdr:col>
      <xdr:colOff>170002</xdr:colOff>
      <xdr:row>25</xdr:row>
      <xdr:rowOff>52160</xdr:rowOff>
    </xdr:from>
    <xdr:to>
      <xdr:col>11</xdr:col>
      <xdr:colOff>36286</xdr:colOff>
      <xdr:row>25</xdr:row>
      <xdr:rowOff>360499</xdr:rowOff>
    </xdr:to>
    <xdr:cxnSp macro="">
      <xdr:nvCxnSpPr>
        <xdr:cNvPr id="7" name="Straight Arrow Connector 6">
          <a:extLst>
            <a:ext uri="{FF2B5EF4-FFF2-40B4-BE49-F238E27FC236}">
              <a16:creationId xmlns:a16="http://schemas.microsoft.com/office/drawing/2014/main" id="{C4DA00EC-2372-4D27-A3CD-7DAB5D39594A}"/>
            </a:ext>
          </a:extLst>
        </xdr:cNvPr>
        <xdr:cNvCxnSpPr>
          <a:stCxn id="6" idx="1"/>
        </xdr:cNvCxnSpPr>
      </xdr:nvCxnSpPr>
      <xdr:spPr>
        <a:xfrm flipH="1">
          <a:off x="12906288" y="7672160"/>
          <a:ext cx="777962" cy="308339"/>
        </a:xfrm>
        <a:prstGeom prst="straightConnector1">
          <a:avLst/>
        </a:prstGeom>
        <a:ln>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10</xdr:col>
      <xdr:colOff>407804</xdr:colOff>
      <xdr:row>37</xdr:row>
      <xdr:rowOff>273669</xdr:rowOff>
    </xdr:from>
    <xdr:to>
      <xdr:col>12</xdr:col>
      <xdr:colOff>871952</xdr:colOff>
      <xdr:row>41</xdr:row>
      <xdr:rowOff>0</xdr:rowOff>
    </xdr:to>
    <xdr:sp macro="" textlink="">
      <xdr:nvSpPr>
        <xdr:cNvPr id="8" name="TextBox 7">
          <a:extLst>
            <a:ext uri="{FF2B5EF4-FFF2-40B4-BE49-F238E27FC236}">
              <a16:creationId xmlns:a16="http://schemas.microsoft.com/office/drawing/2014/main" id="{896FC4CB-811D-4BF4-801A-7C32305660B5}"/>
            </a:ext>
          </a:extLst>
        </xdr:cNvPr>
        <xdr:cNvSpPr txBox="1"/>
      </xdr:nvSpPr>
      <xdr:spPr>
        <a:xfrm>
          <a:off x="12644628" y="11596093"/>
          <a:ext cx="2337771" cy="972425"/>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baseline="0">
              <a:solidFill>
                <a:schemeClr val="accent1">
                  <a:lumMod val="50000"/>
                </a:schemeClr>
              </a:solidFill>
            </a:rPr>
            <a:t>To be filled in if there were modifications to the project budget between beneficiaries.</a:t>
          </a:r>
          <a:r>
            <a:rPr lang="en-US" sz="1400" b="1" baseline="0">
              <a:solidFill>
                <a:schemeClr val="accent1">
                  <a:lumMod val="50000"/>
                </a:schemeClr>
              </a:solidFill>
              <a:latin typeface="+mn-lt"/>
              <a:ea typeface="+mn-ea"/>
              <a:cs typeface="+mn-cs"/>
            </a:rPr>
            <a:t> </a:t>
          </a:r>
          <a:endParaRPr lang="lt-LT" sz="1400" b="1" baseline="0">
            <a:solidFill>
              <a:schemeClr val="accent1">
                <a:lumMod val="50000"/>
              </a:schemeClr>
            </a:solidFill>
            <a:latin typeface="+mn-lt"/>
            <a:ea typeface="+mn-ea"/>
            <a:cs typeface="+mn-cs"/>
          </a:endParaRPr>
        </a:p>
      </xdr:txBody>
    </xdr:sp>
    <xdr:clientData/>
  </xdr:twoCellAnchor>
  <xdr:twoCellAnchor>
    <xdr:from>
      <xdr:col>9</xdr:col>
      <xdr:colOff>1170214</xdr:colOff>
      <xdr:row>41</xdr:row>
      <xdr:rowOff>11206</xdr:rowOff>
    </xdr:from>
    <xdr:to>
      <xdr:col>11</xdr:col>
      <xdr:colOff>42156</xdr:colOff>
      <xdr:row>42</xdr:row>
      <xdr:rowOff>45357</xdr:rowOff>
    </xdr:to>
    <xdr:cxnSp macro="">
      <xdr:nvCxnSpPr>
        <xdr:cNvPr id="9" name="Straight Arrow Connector 8">
          <a:extLst>
            <a:ext uri="{FF2B5EF4-FFF2-40B4-BE49-F238E27FC236}">
              <a16:creationId xmlns:a16="http://schemas.microsoft.com/office/drawing/2014/main" id="{3DA3E2A6-C795-4B5A-90F3-77CDAB09D884}"/>
            </a:ext>
          </a:extLst>
        </xdr:cNvPr>
        <xdr:cNvCxnSpPr/>
      </xdr:nvCxnSpPr>
      <xdr:spPr>
        <a:xfrm flipH="1">
          <a:off x="13514614" y="7821706"/>
          <a:ext cx="1615142" cy="224651"/>
        </a:xfrm>
        <a:prstGeom prst="straightConnector1">
          <a:avLst/>
        </a:prstGeom>
        <a:ln>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9</xdr:col>
      <xdr:colOff>780145</xdr:colOff>
      <xdr:row>3</xdr:row>
      <xdr:rowOff>327932</xdr:rowOff>
    </xdr:from>
    <xdr:to>
      <xdr:col>10</xdr:col>
      <xdr:colOff>822325</xdr:colOff>
      <xdr:row>4</xdr:row>
      <xdr:rowOff>246290</xdr:rowOff>
    </xdr:to>
    <xdr:cxnSp macro="">
      <xdr:nvCxnSpPr>
        <xdr:cNvPr id="10" name="Straight Arrow Connector 11">
          <a:extLst>
            <a:ext uri="{FF2B5EF4-FFF2-40B4-BE49-F238E27FC236}">
              <a16:creationId xmlns:a16="http://schemas.microsoft.com/office/drawing/2014/main" id="{FBF0A06C-5831-4B7B-B981-7038509EBD43}"/>
            </a:ext>
          </a:extLst>
        </xdr:cNvPr>
        <xdr:cNvCxnSpPr/>
      </xdr:nvCxnSpPr>
      <xdr:spPr>
        <a:xfrm flipH="1">
          <a:off x="12455074" y="994682"/>
          <a:ext cx="1253215" cy="517072"/>
        </a:xfrm>
        <a:prstGeom prst="straightConnector1">
          <a:avLst/>
        </a:prstGeom>
        <a:ln>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10</xdr:col>
      <xdr:colOff>818242</xdr:colOff>
      <xdr:row>0</xdr:row>
      <xdr:rowOff>222251</xdr:rowOff>
    </xdr:from>
    <xdr:to>
      <xdr:col>12</xdr:col>
      <xdr:colOff>1292677</xdr:colOff>
      <xdr:row>3</xdr:row>
      <xdr:rowOff>449036</xdr:rowOff>
    </xdr:to>
    <xdr:sp macro="" textlink="">
      <xdr:nvSpPr>
        <xdr:cNvPr id="11" name="TextBox 10">
          <a:extLst>
            <a:ext uri="{FF2B5EF4-FFF2-40B4-BE49-F238E27FC236}">
              <a16:creationId xmlns:a16="http://schemas.microsoft.com/office/drawing/2014/main" id="{13042FD1-B8AC-474D-88D5-7A99162B3D2B}"/>
            </a:ext>
          </a:extLst>
        </xdr:cNvPr>
        <xdr:cNvSpPr txBox="1"/>
      </xdr:nvSpPr>
      <xdr:spPr>
        <a:xfrm>
          <a:off x="13704206" y="222251"/>
          <a:ext cx="2433864" cy="893535"/>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baseline="0">
              <a:solidFill>
                <a:schemeClr val="accent1">
                  <a:lumMod val="50000"/>
                </a:schemeClr>
              </a:solidFill>
            </a:rPr>
            <a:t>Select from the drop list the </a:t>
          </a:r>
          <a:r>
            <a:rPr lang="en-US" sz="1400" b="1" baseline="0">
              <a:solidFill>
                <a:schemeClr val="accent1">
                  <a:lumMod val="50000"/>
                </a:schemeClr>
              </a:solidFill>
              <a:latin typeface="+mn-lt"/>
              <a:ea typeface="+mn-ea"/>
              <a:cs typeface="+mn-cs"/>
            </a:rPr>
            <a:t>beneficiary</a:t>
          </a:r>
          <a:r>
            <a:rPr lang="en-US" sz="1400" b="1" baseline="0">
              <a:solidFill>
                <a:schemeClr val="accent1">
                  <a:lumMod val="50000"/>
                </a:schemeClr>
              </a:solidFill>
            </a:rPr>
            <a:t>'s region: core or adjoining</a:t>
          </a:r>
          <a:endParaRPr lang="lt-LT" sz="1400" b="1" baseline="0">
            <a:solidFill>
              <a:schemeClr val="accent1">
                <a:lumMod val="50000"/>
              </a:schemeClr>
            </a:solidFill>
            <a:latin typeface="+mn-lt"/>
            <a:ea typeface="+mn-ea"/>
            <a:cs typeface="+mn-cs"/>
          </a:endParaRPr>
        </a:p>
      </xdr:txBody>
    </xdr:sp>
    <xdr:clientData/>
  </xdr:twoCellAnchor>
  <xdr:twoCellAnchor>
    <xdr:from>
      <xdr:col>8</xdr:col>
      <xdr:colOff>1061357</xdr:colOff>
      <xdr:row>45</xdr:row>
      <xdr:rowOff>99785</xdr:rowOff>
    </xdr:from>
    <xdr:to>
      <xdr:col>11</xdr:col>
      <xdr:colOff>172357</xdr:colOff>
      <xdr:row>47</xdr:row>
      <xdr:rowOff>453572</xdr:rowOff>
    </xdr:to>
    <xdr:sp macro="" textlink="">
      <xdr:nvSpPr>
        <xdr:cNvPr id="12" name="TextBox 11">
          <a:extLst>
            <a:ext uri="{FF2B5EF4-FFF2-40B4-BE49-F238E27FC236}">
              <a16:creationId xmlns:a16="http://schemas.microsoft.com/office/drawing/2014/main" id="{FDCFD548-1961-4E24-B3D8-0A7F07041D82}"/>
            </a:ext>
          </a:extLst>
        </xdr:cNvPr>
        <xdr:cNvSpPr txBox="1"/>
      </xdr:nvSpPr>
      <xdr:spPr>
        <a:xfrm>
          <a:off x="12034157" y="8672285"/>
          <a:ext cx="3225800" cy="468087"/>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baseline="0">
              <a:solidFill>
                <a:schemeClr val="accent1">
                  <a:lumMod val="50000"/>
                </a:schemeClr>
              </a:solidFill>
            </a:rPr>
            <a:t>Shall be signed, dated by the chief accountant.</a:t>
          </a:r>
          <a:endParaRPr lang="lt-LT" sz="1400" b="1" baseline="0">
            <a:solidFill>
              <a:schemeClr val="accent1">
                <a:lumMod val="50000"/>
              </a:schemeClr>
            </a:solidFill>
            <a:latin typeface="+mn-lt"/>
            <a:ea typeface="+mn-ea"/>
            <a:cs typeface="+mn-cs"/>
          </a:endParaRPr>
        </a:p>
      </xdr:txBody>
    </xdr:sp>
    <xdr:clientData/>
  </xdr:twoCellAnchor>
  <xdr:twoCellAnchor>
    <xdr:from>
      <xdr:col>8</xdr:col>
      <xdr:colOff>45357</xdr:colOff>
      <xdr:row>47</xdr:row>
      <xdr:rowOff>81644</xdr:rowOff>
    </xdr:from>
    <xdr:to>
      <xdr:col>8</xdr:col>
      <xdr:colOff>1040013</xdr:colOff>
      <xdr:row>47</xdr:row>
      <xdr:rowOff>351652</xdr:rowOff>
    </xdr:to>
    <xdr:cxnSp macro="">
      <xdr:nvCxnSpPr>
        <xdr:cNvPr id="13" name="Straight Arrow Connector 15">
          <a:extLst>
            <a:ext uri="{FF2B5EF4-FFF2-40B4-BE49-F238E27FC236}">
              <a16:creationId xmlns:a16="http://schemas.microsoft.com/office/drawing/2014/main" id="{D127CAEC-51DE-4E2E-B1B7-686F9B15002D}"/>
            </a:ext>
          </a:extLst>
        </xdr:cNvPr>
        <xdr:cNvCxnSpPr/>
      </xdr:nvCxnSpPr>
      <xdr:spPr>
        <a:xfrm flipH="1">
          <a:off x="11018157" y="9035144"/>
          <a:ext cx="994656" cy="108083"/>
        </a:xfrm>
        <a:prstGeom prst="straightConnector1">
          <a:avLst/>
        </a:prstGeom>
        <a:ln>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9</xdr:col>
      <xdr:colOff>1115786</xdr:colOff>
      <xdr:row>30</xdr:row>
      <xdr:rowOff>0</xdr:rowOff>
    </xdr:from>
    <xdr:to>
      <xdr:col>11</xdr:col>
      <xdr:colOff>70948</xdr:colOff>
      <xdr:row>30</xdr:row>
      <xdr:rowOff>108857</xdr:rowOff>
    </xdr:to>
    <xdr:cxnSp macro="">
      <xdr:nvCxnSpPr>
        <xdr:cNvPr id="14" name="Straight Arrow Connector 18">
          <a:extLst>
            <a:ext uri="{FF2B5EF4-FFF2-40B4-BE49-F238E27FC236}">
              <a16:creationId xmlns:a16="http://schemas.microsoft.com/office/drawing/2014/main" id="{8730B1C7-F9A4-4279-BF24-3D12A9144C8A}"/>
            </a:ext>
          </a:extLst>
        </xdr:cNvPr>
        <xdr:cNvCxnSpPr/>
      </xdr:nvCxnSpPr>
      <xdr:spPr>
        <a:xfrm flipH="1">
          <a:off x="13460186" y="5715000"/>
          <a:ext cx="1698362" cy="108857"/>
        </a:xfrm>
        <a:prstGeom prst="straightConnector1">
          <a:avLst/>
        </a:prstGeom>
        <a:ln>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11</xdr:col>
      <xdr:colOff>48248</xdr:colOff>
      <xdr:row>26</xdr:row>
      <xdr:rowOff>337778</xdr:rowOff>
    </xdr:from>
    <xdr:to>
      <xdr:col>12</xdr:col>
      <xdr:colOff>1329497</xdr:colOff>
      <xdr:row>30</xdr:row>
      <xdr:rowOff>48051</xdr:rowOff>
    </xdr:to>
    <xdr:sp macro="" textlink="">
      <xdr:nvSpPr>
        <xdr:cNvPr id="15" name="TextBox 14">
          <a:extLst>
            <a:ext uri="{FF2B5EF4-FFF2-40B4-BE49-F238E27FC236}">
              <a16:creationId xmlns:a16="http://schemas.microsoft.com/office/drawing/2014/main" id="{7D81F74E-8DB2-439F-A0BC-EA743C2C8A61}"/>
            </a:ext>
          </a:extLst>
        </xdr:cNvPr>
        <xdr:cNvSpPr txBox="1"/>
      </xdr:nvSpPr>
      <xdr:spPr>
        <a:xfrm>
          <a:off x="13853895" y="8293954"/>
          <a:ext cx="2312190" cy="1077391"/>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400" b="1" baseline="0">
              <a:solidFill>
                <a:schemeClr val="accent1">
                  <a:lumMod val="50000"/>
                </a:schemeClr>
              </a:solidFill>
              <a:latin typeface="+mn-lt"/>
              <a:ea typeface="+mn-ea"/>
              <a:cs typeface="+mn-cs"/>
            </a:rPr>
            <a:t>Amount should match total expenditures in other budget tables. </a:t>
          </a:r>
          <a:endParaRPr lang="lt-LT" sz="1400" b="1" baseline="0">
            <a:solidFill>
              <a:schemeClr val="accent1">
                <a:lumMod val="50000"/>
              </a:schemeClr>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lt-LT" sz="1400" b="1" baseline="0">
            <a:solidFill>
              <a:schemeClr val="accent1">
                <a:lumMod val="50000"/>
              </a:schemeClr>
            </a:solidFill>
            <a:latin typeface="+mn-lt"/>
            <a:ea typeface="+mn-ea"/>
            <a:cs typeface="+mn-cs"/>
          </a:endParaRPr>
        </a:p>
        <a:p>
          <a:r>
            <a:rPr lang="en-US" sz="1400" b="1" baseline="0">
              <a:solidFill>
                <a:schemeClr val="accent1">
                  <a:lumMod val="50000"/>
                </a:schemeClr>
              </a:solidFill>
              <a:latin typeface="+mn-lt"/>
              <a:ea typeface="+mn-ea"/>
              <a:cs typeface="+mn-cs"/>
            </a:rPr>
            <a:t> </a:t>
          </a:r>
          <a:endParaRPr lang="lt-LT" sz="1400" b="1" baseline="0">
            <a:solidFill>
              <a:schemeClr val="accent1">
                <a:lumMod val="50000"/>
              </a:schemeClr>
            </a:solidFill>
            <a:latin typeface="+mn-lt"/>
            <a:ea typeface="+mn-ea"/>
            <a:cs typeface="+mn-cs"/>
          </a:endParaRPr>
        </a:p>
      </xdr:txBody>
    </xdr:sp>
    <xdr:clientData/>
  </xdr:twoCellAnchor>
  <xdr:twoCellAnchor>
    <xdr:from>
      <xdr:col>10</xdr:col>
      <xdr:colOff>775607</xdr:colOff>
      <xdr:row>18</xdr:row>
      <xdr:rowOff>217714</xdr:rowOff>
    </xdr:from>
    <xdr:to>
      <xdr:col>12</xdr:col>
      <xdr:colOff>1350916</xdr:colOff>
      <xdr:row>22</xdr:row>
      <xdr:rowOff>152853</xdr:rowOff>
    </xdr:to>
    <xdr:sp macro="" textlink="">
      <xdr:nvSpPr>
        <xdr:cNvPr id="16" name="TextBox 15">
          <a:extLst>
            <a:ext uri="{FF2B5EF4-FFF2-40B4-BE49-F238E27FC236}">
              <a16:creationId xmlns:a16="http://schemas.microsoft.com/office/drawing/2014/main" id="{8DED76BE-14F0-4F0A-8788-AC8049CAB197}"/>
            </a:ext>
          </a:extLst>
        </xdr:cNvPr>
        <xdr:cNvSpPr txBox="1"/>
      </xdr:nvSpPr>
      <xdr:spPr>
        <a:xfrm>
          <a:off x="13661571" y="5837464"/>
          <a:ext cx="2534738" cy="1227818"/>
        </a:xfrm>
        <a:prstGeom prst="rect">
          <a:avLst/>
        </a:prstGeom>
        <a:solidFill>
          <a:schemeClr val="lt1"/>
        </a:solidFill>
        <a:ln w="19050" cmpd="sng">
          <a:solidFill>
            <a:schemeClr val="tx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400" b="1" baseline="0">
              <a:solidFill>
                <a:schemeClr val="accent1">
                  <a:lumMod val="50000"/>
                </a:schemeClr>
              </a:solidFill>
              <a:latin typeface="+mn-lt"/>
              <a:ea typeface="+mn-ea"/>
              <a:cs typeface="+mn-cs"/>
            </a:rPr>
            <a:t>Amount </a:t>
          </a:r>
          <a:r>
            <a:rPr lang="en-US" sz="1400" b="1" baseline="0">
              <a:solidFill>
                <a:schemeClr val="accent1">
                  <a:lumMod val="50000"/>
                </a:schemeClr>
              </a:solidFill>
              <a:effectLst/>
              <a:latin typeface="+mn-lt"/>
              <a:ea typeface="+mn-ea"/>
              <a:cs typeface="+mn-cs"/>
            </a:rPr>
            <a:t>should</a:t>
          </a:r>
          <a:r>
            <a:rPr lang="en-US" sz="1400" b="1" baseline="0">
              <a:solidFill>
                <a:schemeClr val="accent1">
                  <a:lumMod val="50000"/>
                </a:schemeClr>
              </a:solidFill>
              <a:latin typeface="+mn-lt"/>
              <a:ea typeface="+mn-ea"/>
              <a:cs typeface="+mn-cs"/>
            </a:rPr>
            <a:t> match total expenditures incurred during previous reporting period(s) in other budget tables.</a:t>
          </a:r>
          <a:endParaRPr lang="lt-LT" sz="1400" b="1" baseline="0">
            <a:solidFill>
              <a:schemeClr val="accent1">
                <a:lumMod val="50000"/>
              </a:schemeClr>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lt-LT" sz="1400" b="1" baseline="0">
            <a:solidFill>
              <a:schemeClr val="accent1">
                <a:lumMod val="50000"/>
              </a:schemeClr>
            </a:solidFill>
            <a:latin typeface="+mn-lt"/>
            <a:ea typeface="+mn-ea"/>
            <a:cs typeface="+mn-cs"/>
          </a:endParaRPr>
        </a:p>
        <a:p>
          <a:r>
            <a:rPr lang="en-US" sz="1400" b="1" baseline="0">
              <a:solidFill>
                <a:schemeClr val="accent1">
                  <a:lumMod val="50000"/>
                </a:schemeClr>
              </a:solidFill>
              <a:latin typeface="+mn-lt"/>
              <a:ea typeface="+mn-ea"/>
              <a:cs typeface="+mn-cs"/>
            </a:rPr>
            <a:t> </a:t>
          </a:r>
          <a:endParaRPr lang="lt-LT" sz="1400" b="1" baseline="0">
            <a:solidFill>
              <a:schemeClr val="accent1">
                <a:lumMod val="50000"/>
              </a:schemeClr>
            </a:solidFill>
            <a:latin typeface="+mn-lt"/>
            <a:ea typeface="+mn-ea"/>
            <a:cs typeface="+mn-cs"/>
          </a:endParaRPr>
        </a:p>
      </xdr:txBody>
    </xdr:sp>
    <xdr:clientData/>
  </xdr:twoCellAnchor>
  <xdr:twoCellAnchor>
    <xdr:from>
      <xdr:col>9</xdr:col>
      <xdr:colOff>956403</xdr:colOff>
      <xdr:row>20</xdr:row>
      <xdr:rowOff>244929</xdr:rowOff>
    </xdr:from>
    <xdr:to>
      <xdr:col>10</xdr:col>
      <xdr:colOff>748393</xdr:colOff>
      <xdr:row>21</xdr:row>
      <xdr:rowOff>148227</xdr:rowOff>
    </xdr:to>
    <xdr:cxnSp macro="">
      <xdr:nvCxnSpPr>
        <xdr:cNvPr id="17" name="Straight Arrow Connector 21">
          <a:extLst>
            <a:ext uri="{FF2B5EF4-FFF2-40B4-BE49-F238E27FC236}">
              <a16:creationId xmlns:a16="http://schemas.microsoft.com/office/drawing/2014/main" id="{61460BF1-3DDE-4DF1-A227-9860426D68C1}"/>
            </a:ext>
          </a:extLst>
        </xdr:cNvPr>
        <xdr:cNvCxnSpPr/>
      </xdr:nvCxnSpPr>
      <xdr:spPr>
        <a:xfrm flipH="1">
          <a:off x="12631332" y="6490608"/>
          <a:ext cx="1003025" cy="284298"/>
        </a:xfrm>
        <a:prstGeom prst="straightConnector1">
          <a:avLst/>
        </a:prstGeom>
        <a:ln>
          <a:tailEnd type="arrow"/>
        </a:ln>
      </xdr:spPr>
      <xdr:style>
        <a:lnRef idx="3">
          <a:schemeClr val="accent3"/>
        </a:lnRef>
        <a:fillRef idx="0">
          <a:schemeClr val="accent3"/>
        </a:fillRef>
        <a:effectRef idx="2">
          <a:schemeClr val="accent3"/>
        </a:effectRef>
        <a:fontRef idx="minor">
          <a:schemeClr val="tx1"/>
        </a:fontRef>
      </xdr:style>
    </xdr:cxnSp>
    <xdr:clientData/>
  </xdr:twoCellAnchor>
  <xdr:twoCellAnchor>
    <xdr:from>
      <xdr:col>0</xdr:col>
      <xdr:colOff>54429</xdr:colOff>
      <xdr:row>13</xdr:row>
      <xdr:rowOff>208643</xdr:rowOff>
    </xdr:from>
    <xdr:to>
      <xdr:col>10</xdr:col>
      <xdr:colOff>117930</xdr:colOff>
      <xdr:row>22</xdr:row>
      <xdr:rowOff>0</xdr:rowOff>
    </xdr:to>
    <xdr:sp macro="" textlink="">
      <xdr:nvSpPr>
        <xdr:cNvPr id="18" name="Rectangle: Rounded Corners 24">
          <a:extLst>
            <a:ext uri="{FF2B5EF4-FFF2-40B4-BE49-F238E27FC236}">
              <a16:creationId xmlns:a16="http://schemas.microsoft.com/office/drawing/2014/main" id="{89F1424A-AA48-4467-816D-3C66F44E4F38}"/>
            </a:ext>
          </a:extLst>
        </xdr:cNvPr>
        <xdr:cNvSpPr/>
      </xdr:nvSpPr>
      <xdr:spPr>
        <a:xfrm>
          <a:off x="54429" y="2666093"/>
          <a:ext cx="13779501" cy="1524907"/>
        </a:xfrm>
        <a:prstGeom prst="round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t-LT" sz="1100"/>
        </a:p>
      </xdr:txBody>
    </xdr:sp>
    <xdr:clientData/>
  </xdr:twoCellAnchor>
  <xdr:twoCellAnchor>
    <xdr:from>
      <xdr:col>0</xdr:col>
      <xdr:colOff>0</xdr:colOff>
      <xdr:row>23</xdr:row>
      <xdr:rowOff>9072</xdr:rowOff>
    </xdr:from>
    <xdr:to>
      <xdr:col>10</xdr:col>
      <xdr:colOff>163287</xdr:colOff>
      <xdr:row>31</xdr:row>
      <xdr:rowOff>27214</xdr:rowOff>
    </xdr:to>
    <xdr:sp macro="" textlink="">
      <xdr:nvSpPr>
        <xdr:cNvPr id="19" name="Rectangle: Rounded Corners 26">
          <a:extLst>
            <a:ext uri="{FF2B5EF4-FFF2-40B4-BE49-F238E27FC236}">
              <a16:creationId xmlns:a16="http://schemas.microsoft.com/office/drawing/2014/main" id="{F7851C02-CE2F-43CE-91E0-11B8F6E709CB}"/>
            </a:ext>
          </a:extLst>
        </xdr:cNvPr>
        <xdr:cNvSpPr/>
      </xdr:nvSpPr>
      <xdr:spPr>
        <a:xfrm>
          <a:off x="0" y="4390572"/>
          <a:ext cx="13879287" cy="1542142"/>
        </a:xfrm>
        <a:prstGeom prst="round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t-LT" sz="1100"/>
        </a:p>
      </xdr:txBody>
    </xdr:sp>
    <xdr:clientData/>
  </xdr:twoCellAnchor>
  <xdr:twoCellAnchor>
    <xdr:from>
      <xdr:col>0</xdr:col>
      <xdr:colOff>0</xdr:colOff>
      <xdr:row>4</xdr:row>
      <xdr:rowOff>36286</xdr:rowOff>
    </xdr:from>
    <xdr:to>
      <xdr:col>10</xdr:col>
      <xdr:colOff>136072</xdr:colOff>
      <xdr:row>13</xdr:row>
      <xdr:rowOff>36286</xdr:rowOff>
    </xdr:to>
    <xdr:sp macro="" textlink="">
      <xdr:nvSpPr>
        <xdr:cNvPr id="20" name="Rectangle: Rounded Corners 27">
          <a:extLst>
            <a:ext uri="{FF2B5EF4-FFF2-40B4-BE49-F238E27FC236}">
              <a16:creationId xmlns:a16="http://schemas.microsoft.com/office/drawing/2014/main" id="{166E7FE7-3EBB-43B2-9D88-12198C34CCFF}"/>
            </a:ext>
          </a:extLst>
        </xdr:cNvPr>
        <xdr:cNvSpPr/>
      </xdr:nvSpPr>
      <xdr:spPr>
        <a:xfrm>
          <a:off x="0" y="798286"/>
          <a:ext cx="13852072" cy="1714500"/>
        </a:xfrm>
        <a:prstGeom prst="round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lt-LT"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48260</xdr:colOff>
      <xdr:row>19</xdr:row>
      <xdr:rowOff>86360</xdr:rowOff>
    </xdr:from>
    <xdr:to>
      <xdr:col>7</xdr:col>
      <xdr:colOff>600710</xdr:colOff>
      <xdr:row>33</xdr:row>
      <xdr:rowOff>7620</xdr:rowOff>
    </xdr:to>
    <xdr:sp macro="" textlink="">
      <xdr:nvSpPr>
        <xdr:cNvPr id="2" name="Speech Bubble: Rectangle with Corners Rounded 16">
          <a:extLst>
            <a:ext uri="{FF2B5EF4-FFF2-40B4-BE49-F238E27FC236}">
              <a16:creationId xmlns:a16="http://schemas.microsoft.com/office/drawing/2014/main" id="{2519C8E4-4A41-4091-B93C-E7ED31AA8727}"/>
            </a:ext>
          </a:extLst>
        </xdr:cNvPr>
        <xdr:cNvSpPr/>
      </xdr:nvSpPr>
      <xdr:spPr>
        <a:xfrm>
          <a:off x="8255000" y="4589780"/>
          <a:ext cx="1703070" cy="2588260"/>
        </a:xfrm>
        <a:prstGeom prst="wedgeRoundRectCallout">
          <a:avLst>
            <a:gd name="adj1" fmla="val -81488"/>
            <a:gd name="adj2" fmla="val -170319"/>
            <a:gd name="adj3" fmla="val 16667"/>
          </a:avLst>
        </a:prstGeom>
        <a:solidFill>
          <a:schemeClr val="accent6">
            <a:lumMod val="20000"/>
            <a:lumOff val="8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lt-LT" sz="1200" b="1" baseline="0">
              <a:solidFill>
                <a:srgbClr val="002060"/>
              </a:solidFill>
              <a:latin typeface="+mn-lt"/>
              <a:ea typeface="+mn-ea"/>
              <a:cs typeface="+mn-cs"/>
            </a:rPr>
            <a:t>Total co</a:t>
          </a:r>
          <a:r>
            <a:rPr lang="en-US" sz="1200" b="1" baseline="0">
              <a:solidFill>
                <a:srgbClr val="002060"/>
              </a:solidFill>
              <a:latin typeface="+mn-lt"/>
              <a:ea typeface="+mn-ea"/>
              <a:cs typeface="+mn-cs"/>
            </a:rPr>
            <a:t>-</a:t>
          </a:r>
          <a:r>
            <a:rPr lang="lt-LT" sz="1200" b="1" baseline="0">
              <a:solidFill>
                <a:srgbClr val="002060"/>
              </a:solidFill>
              <a:latin typeface="+mn-lt"/>
              <a:ea typeface="+mn-ea"/>
              <a:cs typeface="+mn-cs"/>
            </a:rPr>
            <a:t>financing of the </a:t>
          </a:r>
          <a:r>
            <a:rPr lang="en-US" sz="1200" b="1" baseline="0">
              <a:solidFill>
                <a:srgbClr val="002060"/>
              </a:solidFill>
              <a:latin typeface="+mn-lt"/>
              <a:ea typeface="+mn-ea"/>
              <a:cs typeface="+mn-cs"/>
            </a:rPr>
            <a:t>set percentage</a:t>
          </a:r>
          <a:r>
            <a:rPr lang="ru-RU" sz="1200" b="1" baseline="0">
              <a:solidFill>
                <a:srgbClr val="002060"/>
              </a:solidFill>
              <a:latin typeface="+mn-lt"/>
              <a:ea typeface="+mn-ea"/>
              <a:cs typeface="+mn-cs"/>
            </a:rPr>
            <a:t> </a:t>
          </a:r>
          <a:r>
            <a:rPr lang="en-US" sz="1200" b="1" baseline="0">
              <a:solidFill>
                <a:srgbClr val="002060"/>
              </a:solidFill>
              <a:latin typeface="+mn-lt"/>
              <a:ea typeface="+mn-ea"/>
              <a:cs typeface="+mn-cs"/>
            </a:rPr>
            <a:t>s</a:t>
          </a:r>
          <a:r>
            <a:rPr lang="lt-LT" sz="1200" b="1" baseline="0">
              <a:solidFill>
                <a:srgbClr val="002060"/>
              </a:solidFill>
              <a:latin typeface="+mn-lt"/>
              <a:ea typeface="+mn-ea"/>
              <a:cs typeface="+mn-cs"/>
            </a:rPr>
            <a:t>hall be reached </a:t>
          </a:r>
          <a:r>
            <a:rPr lang="en-US" sz="1200" b="1" baseline="0">
              <a:solidFill>
                <a:srgbClr val="002060"/>
              </a:solidFill>
              <a:latin typeface="+mn-lt"/>
              <a:ea typeface="+mn-ea"/>
              <a:cs typeface="+mn-cs"/>
            </a:rPr>
            <a:t>by</a:t>
          </a:r>
          <a:r>
            <a:rPr lang="lt-LT" sz="1200" b="1" baseline="0">
              <a:solidFill>
                <a:srgbClr val="002060"/>
              </a:solidFill>
              <a:latin typeface="+mn-lt"/>
              <a:ea typeface="+mn-ea"/>
              <a:cs typeface="+mn-cs"/>
            </a:rPr>
            <a:t> the end of the project, thus </a:t>
          </a:r>
          <a:r>
            <a:rPr lang="en-US" sz="1200" b="1" baseline="0">
              <a:solidFill>
                <a:srgbClr val="002060"/>
              </a:solidFill>
              <a:latin typeface="+mn-lt"/>
              <a:ea typeface="+mn-ea"/>
              <a:cs typeface="+mn-cs"/>
            </a:rPr>
            <a:t>in the progress report </a:t>
          </a:r>
          <a:r>
            <a:rPr lang="lt-LT" sz="1200" b="1" baseline="0">
              <a:solidFill>
                <a:srgbClr val="002060"/>
              </a:solidFill>
              <a:latin typeface="+mn-lt"/>
              <a:ea typeface="+mn-ea"/>
              <a:cs typeface="+mn-cs"/>
            </a:rPr>
            <a:t>the cumulative amount</a:t>
          </a:r>
          <a:r>
            <a:rPr lang="en-US" sz="1200" b="1" baseline="0">
              <a:solidFill>
                <a:srgbClr val="002060"/>
              </a:solidFill>
              <a:latin typeface="+mn-lt"/>
              <a:ea typeface="+mn-ea"/>
              <a:cs typeface="+mn-cs"/>
            </a:rPr>
            <a:t> of the co-financing </a:t>
          </a:r>
          <a:r>
            <a:rPr lang="lt-LT" sz="1200" b="1" baseline="0">
              <a:solidFill>
                <a:srgbClr val="002060"/>
              </a:solidFill>
              <a:latin typeface="+mn-lt"/>
              <a:ea typeface="+mn-ea"/>
              <a:cs typeface="+mn-cs"/>
            </a:rPr>
            <a:t>from the previo</a:t>
          </a:r>
          <a:r>
            <a:rPr lang="en-GB" sz="1200" b="1" baseline="0">
              <a:solidFill>
                <a:srgbClr val="002060"/>
              </a:solidFill>
              <a:latin typeface="+mn-lt"/>
              <a:ea typeface="+mn-ea"/>
              <a:cs typeface="+mn-cs"/>
            </a:rPr>
            <a:t>u</a:t>
          </a:r>
          <a:r>
            <a:rPr lang="lt-LT" sz="1200" b="1" baseline="0">
              <a:solidFill>
                <a:srgbClr val="002060"/>
              </a:solidFill>
              <a:latin typeface="+mn-lt"/>
              <a:ea typeface="+mn-ea"/>
              <a:cs typeface="+mn-cs"/>
            </a:rPr>
            <a:t>s reports can be different (not necessarily 10</a:t>
          </a:r>
          <a:r>
            <a:rPr lang="en-US" sz="1200" b="1" baseline="0">
              <a:solidFill>
                <a:srgbClr val="002060"/>
              </a:solidFill>
              <a:latin typeface="+mn-lt"/>
              <a:ea typeface="+mn-ea"/>
              <a:cs typeface="+mn-cs"/>
            </a:rPr>
            <a:t>%</a:t>
          </a:r>
          <a:r>
            <a:rPr lang="lt-LT" sz="1200" b="1" baseline="0">
              <a:solidFill>
                <a:srgbClr val="002060"/>
              </a:solidFill>
              <a:latin typeface="+mn-lt"/>
              <a:ea typeface="+mn-ea"/>
              <a:cs typeface="+mn-cs"/>
            </a:rPr>
            <a:t>)</a:t>
          </a:r>
          <a:r>
            <a:rPr lang="en-GB" sz="1200" b="1" baseline="0">
              <a:solidFill>
                <a:srgbClr val="002060"/>
              </a:solidFill>
              <a:latin typeface="+mn-lt"/>
              <a:ea typeface="+mn-ea"/>
              <a:cs typeface="+mn-cs"/>
            </a:rPr>
            <a:t>.</a:t>
          </a:r>
          <a:endParaRPr lang="en-US" sz="1200" b="1" baseline="0">
            <a:solidFill>
              <a:srgbClr val="002060"/>
            </a:solidFill>
            <a:latin typeface="+mn-lt"/>
            <a:ea typeface="+mn-ea"/>
            <a:cs typeface="+mn-cs"/>
          </a:endParaRPr>
        </a:p>
      </xdr:txBody>
    </xdr:sp>
    <xdr:clientData/>
  </xdr:twoCellAnchor>
  <xdr:twoCellAnchor>
    <xdr:from>
      <xdr:col>2</xdr:col>
      <xdr:colOff>541020</xdr:colOff>
      <xdr:row>15</xdr:row>
      <xdr:rowOff>30480</xdr:rowOff>
    </xdr:from>
    <xdr:to>
      <xdr:col>3</xdr:col>
      <xdr:colOff>1112520</xdr:colOff>
      <xdr:row>16</xdr:row>
      <xdr:rowOff>7620</xdr:rowOff>
    </xdr:to>
    <xdr:sp macro="" textlink="">
      <xdr:nvSpPr>
        <xdr:cNvPr id="3" name="Rectangle: Rounded Corners 12">
          <a:extLst>
            <a:ext uri="{FF2B5EF4-FFF2-40B4-BE49-F238E27FC236}">
              <a16:creationId xmlns:a16="http://schemas.microsoft.com/office/drawing/2014/main" id="{19175E41-3BEC-4CAC-A50F-38FE2C4CA95A}"/>
            </a:ext>
          </a:extLst>
        </xdr:cNvPr>
        <xdr:cNvSpPr/>
      </xdr:nvSpPr>
      <xdr:spPr>
        <a:xfrm>
          <a:off x="1779270" y="2887980"/>
          <a:ext cx="695325" cy="167640"/>
        </a:xfrm>
        <a:prstGeom prst="roundRect">
          <a:avLst>
            <a:gd name="adj" fmla="val 0"/>
          </a:avLst>
        </a:prstGeom>
        <a:noFill/>
        <a:ln w="317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2926080</xdr:colOff>
      <xdr:row>2</xdr:row>
      <xdr:rowOff>716280</xdr:rowOff>
    </xdr:from>
    <xdr:to>
      <xdr:col>1</xdr:col>
      <xdr:colOff>1173480</xdr:colOff>
      <xdr:row>19</xdr:row>
      <xdr:rowOff>106680</xdr:rowOff>
    </xdr:to>
    <xdr:sp macro="" textlink="">
      <xdr:nvSpPr>
        <xdr:cNvPr id="4" name="Rectangle: Rounded Corners 1">
          <a:extLst>
            <a:ext uri="{FF2B5EF4-FFF2-40B4-BE49-F238E27FC236}">
              <a16:creationId xmlns:a16="http://schemas.microsoft.com/office/drawing/2014/main" id="{61D2EA73-43A5-401C-9E6D-776761D73272}"/>
            </a:ext>
          </a:extLst>
        </xdr:cNvPr>
        <xdr:cNvSpPr/>
      </xdr:nvSpPr>
      <xdr:spPr>
        <a:xfrm>
          <a:off x="621030" y="573405"/>
          <a:ext cx="619125" cy="3152775"/>
        </a:xfrm>
        <a:prstGeom prst="roundRect">
          <a:avLst/>
        </a:prstGeom>
        <a:noFill/>
        <a:ln w="317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1123949</xdr:colOff>
      <xdr:row>0</xdr:row>
      <xdr:rowOff>95249</xdr:rowOff>
    </xdr:from>
    <xdr:to>
      <xdr:col>1</xdr:col>
      <xdr:colOff>180975</xdr:colOff>
      <xdr:row>2</xdr:row>
      <xdr:rowOff>723898</xdr:rowOff>
    </xdr:to>
    <xdr:sp macro="" textlink="">
      <xdr:nvSpPr>
        <xdr:cNvPr id="5" name="Speech Bubble: Rectangle with Corners Rounded 2">
          <a:extLst>
            <a:ext uri="{FF2B5EF4-FFF2-40B4-BE49-F238E27FC236}">
              <a16:creationId xmlns:a16="http://schemas.microsoft.com/office/drawing/2014/main" id="{B3C80C63-4BBE-4D5B-8313-5FD208E415C8}"/>
            </a:ext>
          </a:extLst>
        </xdr:cNvPr>
        <xdr:cNvSpPr/>
      </xdr:nvSpPr>
      <xdr:spPr>
        <a:xfrm>
          <a:off x="1123949" y="95249"/>
          <a:ext cx="2038351" cy="1104899"/>
        </a:xfrm>
        <a:prstGeom prst="wedgeRoundRectCallout">
          <a:avLst>
            <a:gd name="adj1" fmla="val 65308"/>
            <a:gd name="adj2" fmla="val 88275"/>
            <a:gd name="adj3" fmla="val 16667"/>
          </a:avLst>
        </a:prstGeom>
        <a:solidFill>
          <a:schemeClr val="accent6">
            <a:lumMod val="20000"/>
            <a:lumOff val="8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lt-LT" sz="1200" b="1">
              <a:solidFill>
                <a:schemeClr val="accent1">
                  <a:lumMod val="50000"/>
                </a:schemeClr>
              </a:solidFill>
              <a:latin typeface="+mn-lt"/>
              <a:ea typeface="+mn-ea"/>
              <a:cs typeface="+mn-cs"/>
            </a:rPr>
            <a:t>Initi</a:t>
          </a:r>
          <a:r>
            <a:rPr lang="lt-LT" sz="1200" b="1" baseline="0">
              <a:solidFill>
                <a:schemeClr val="accent1">
                  <a:lumMod val="50000"/>
                </a:schemeClr>
              </a:solidFill>
              <a:latin typeface="+mn-lt"/>
              <a:ea typeface="+mn-ea"/>
              <a:cs typeface="+mn-cs"/>
            </a:rPr>
            <a:t>al</a:t>
          </a:r>
          <a:r>
            <a:rPr lang="en-US" sz="1200" b="1" baseline="0">
              <a:solidFill>
                <a:schemeClr val="accent1">
                  <a:lumMod val="50000"/>
                </a:schemeClr>
              </a:solidFill>
              <a:latin typeface="+mn-lt"/>
              <a:ea typeface="+mn-ea"/>
              <a:cs typeface="+mn-cs"/>
            </a:rPr>
            <a:t> </a:t>
          </a:r>
          <a:r>
            <a:rPr lang="lt-LT" sz="1200" b="1">
              <a:solidFill>
                <a:schemeClr val="accent1">
                  <a:lumMod val="50000"/>
                </a:schemeClr>
              </a:solidFill>
              <a:latin typeface="+mn-lt"/>
              <a:ea typeface="+mn-ea"/>
              <a:cs typeface="+mn-cs"/>
            </a:rPr>
            <a:t>project</a:t>
          </a:r>
          <a:r>
            <a:rPr lang="lt-LT" sz="1200" b="1" baseline="0">
              <a:solidFill>
                <a:schemeClr val="accent1">
                  <a:lumMod val="50000"/>
                </a:schemeClr>
              </a:solidFill>
              <a:latin typeface="+mn-lt"/>
              <a:ea typeface="+mn-ea"/>
              <a:cs typeface="+mn-cs"/>
            </a:rPr>
            <a:t> budget shall be indicated</a:t>
          </a:r>
          <a:r>
            <a:rPr lang="en-US" sz="1200" b="1" baseline="0">
              <a:solidFill>
                <a:schemeClr val="accent1">
                  <a:lumMod val="50000"/>
                </a:schemeClr>
              </a:solidFill>
              <a:latin typeface="+mn-lt"/>
              <a:ea typeface="+mn-ea"/>
              <a:cs typeface="+mn-cs"/>
            </a:rPr>
            <a:t> </a:t>
          </a:r>
          <a:endParaRPr lang="lt-LT" sz="1200" b="1" baseline="0">
            <a:solidFill>
              <a:schemeClr val="accent1">
                <a:lumMod val="50000"/>
              </a:schemeClr>
            </a:solidFill>
            <a:latin typeface="+mn-lt"/>
            <a:ea typeface="+mn-ea"/>
            <a:cs typeface="+mn-cs"/>
          </a:endParaRPr>
        </a:p>
        <a:p>
          <a:pPr algn="l"/>
          <a:r>
            <a:rPr lang="lt-LT" sz="1200" b="1" baseline="0">
              <a:solidFill>
                <a:schemeClr val="accent1">
                  <a:lumMod val="50000"/>
                </a:schemeClr>
              </a:solidFill>
              <a:latin typeface="+mn-lt"/>
              <a:ea typeface="+mn-ea"/>
              <a:cs typeface="+mn-cs"/>
            </a:rPr>
            <a:t>(</a:t>
          </a:r>
          <a:r>
            <a:rPr lang="en-US" sz="1200" b="1" baseline="0">
              <a:solidFill>
                <a:schemeClr val="accent1">
                  <a:lumMod val="50000"/>
                </a:schemeClr>
              </a:solidFill>
              <a:latin typeface="+mn-lt"/>
              <a:ea typeface="+mn-ea"/>
              <a:cs typeface="+mn-cs"/>
            </a:rPr>
            <a:t>Section 11, </a:t>
          </a:r>
          <a:r>
            <a:rPr lang="lt-LT" sz="1200" b="1" baseline="0">
              <a:solidFill>
                <a:schemeClr val="accent1">
                  <a:lumMod val="50000"/>
                </a:schemeClr>
              </a:solidFill>
              <a:latin typeface="+mn-lt"/>
              <a:ea typeface="+mn-ea"/>
              <a:cs typeface="+mn-cs"/>
            </a:rPr>
            <a:t>Budget table </a:t>
          </a:r>
          <a:r>
            <a:rPr lang="en-US" sz="1200" b="1" baseline="0">
              <a:solidFill>
                <a:schemeClr val="accent1">
                  <a:lumMod val="50000"/>
                </a:schemeClr>
              </a:solidFill>
              <a:latin typeface="+mn-lt"/>
              <a:ea typeface="+mn-ea"/>
              <a:cs typeface="+mn-cs"/>
            </a:rPr>
            <a:t>2 in the Project Description</a:t>
          </a:r>
          <a:r>
            <a:rPr lang="lt-LT" sz="1200" b="1" baseline="0">
              <a:solidFill>
                <a:schemeClr val="accent1">
                  <a:lumMod val="50000"/>
                </a:schemeClr>
              </a:solidFill>
              <a:latin typeface="+mn-lt"/>
              <a:ea typeface="+mn-ea"/>
              <a:cs typeface="+mn-cs"/>
            </a:rPr>
            <a:t>)</a:t>
          </a:r>
          <a:r>
            <a:rPr lang="en-GB" sz="1200" b="1" baseline="0">
              <a:solidFill>
                <a:schemeClr val="accent1">
                  <a:lumMod val="50000"/>
                </a:schemeClr>
              </a:solidFill>
              <a:latin typeface="+mn-lt"/>
              <a:ea typeface="+mn-ea"/>
              <a:cs typeface="+mn-cs"/>
            </a:rPr>
            <a:t>.</a:t>
          </a:r>
          <a:r>
            <a:rPr lang="lt-LT" sz="1200" b="1" baseline="0">
              <a:solidFill>
                <a:schemeClr val="accent1">
                  <a:lumMod val="50000"/>
                </a:schemeClr>
              </a:solidFill>
              <a:latin typeface="+mn-lt"/>
              <a:ea typeface="+mn-ea"/>
              <a:cs typeface="+mn-cs"/>
            </a:rPr>
            <a:t> </a:t>
          </a:r>
          <a:endParaRPr lang="en-US" sz="1200" b="1" baseline="0">
            <a:solidFill>
              <a:schemeClr val="accent1">
                <a:lumMod val="50000"/>
              </a:schemeClr>
            </a:solidFill>
            <a:latin typeface="+mn-lt"/>
            <a:ea typeface="+mn-ea"/>
            <a:cs typeface="+mn-cs"/>
          </a:endParaRPr>
        </a:p>
      </xdr:txBody>
    </xdr:sp>
    <xdr:clientData/>
  </xdr:twoCellAnchor>
  <xdr:twoCellAnchor>
    <xdr:from>
      <xdr:col>3</xdr:col>
      <xdr:colOff>304801</xdr:colOff>
      <xdr:row>0</xdr:row>
      <xdr:rowOff>29210</xdr:rowOff>
    </xdr:from>
    <xdr:to>
      <xdr:col>4</xdr:col>
      <xdr:colOff>499746</xdr:colOff>
      <xdr:row>2</xdr:row>
      <xdr:rowOff>685800</xdr:rowOff>
    </xdr:to>
    <xdr:sp macro="" textlink="">
      <xdr:nvSpPr>
        <xdr:cNvPr id="6" name="Speech Bubble: Rectangle with Corners Rounded 4">
          <a:extLst>
            <a:ext uri="{FF2B5EF4-FFF2-40B4-BE49-F238E27FC236}">
              <a16:creationId xmlns:a16="http://schemas.microsoft.com/office/drawing/2014/main" id="{99D9EE92-9A26-4C2F-9EB8-36FB3A5B7CF9}"/>
            </a:ext>
          </a:extLst>
        </xdr:cNvPr>
        <xdr:cNvSpPr/>
      </xdr:nvSpPr>
      <xdr:spPr>
        <a:xfrm>
          <a:off x="5455921" y="29210"/>
          <a:ext cx="1307465" cy="1144270"/>
        </a:xfrm>
        <a:prstGeom prst="wedgeRoundRectCallout">
          <a:avLst>
            <a:gd name="adj1" fmla="val -121024"/>
            <a:gd name="adj2" fmla="val 73499"/>
            <a:gd name="adj3" fmla="val 16667"/>
          </a:avLst>
        </a:prstGeom>
        <a:solidFill>
          <a:schemeClr val="accent6">
            <a:lumMod val="20000"/>
            <a:lumOff val="8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baseline="0">
              <a:solidFill>
                <a:schemeClr val="accent1">
                  <a:lumMod val="50000"/>
                </a:schemeClr>
              </a:solidFill>
              <a:latin typeface="+mn-lt"/>
              <a:ea typeface="+mn-ea"/>
              <a:cs typeface="+mn-cs"/>
            </a:rPr>
            <a:t>R</a:t>
          </a:r>
          <a:r>
            <a:rPr lang="lt-LT" sz="1200" b="1" baseline="0">
              <a:solidFill>
                <a:schemeClr val="accent1">
                  <a:lumMod val="50000"/>
                </a:schemeClr>
              </a:solidFill>
              <a:latin typeface="+mn-lt"/>
              <a:ea typeface="+mn-ea"/>
              <a:cs typeface="+mn-cs"/>
            </a:rPr>
            <a:t>eported</a:t>
          </a:r>
          <a:r>
            <a:rPr lang="en-US" sz="1200" b="1" baseline="0">
              <a:solidFill>
                <a:schemeClr val="accent1">
                  <a:lumMod val="50000"/>
                </a:schemeClr>
              </a:solidFill>
              <a:latin typeface="+mn-lt"/>
              <a:ea typeface="+mn-ea"/>
              <a:cs typeface="+mn-cs"/>
            </a:rPr>
            <a:t> </a:t>
          </a:r>
          <a:r>
            <a:rPr lang="lt-LT" sz="1200" b="1" u="sng" baseline="0">
              <a:solidFill>
                <a:schemeClr val="accent1">
                  <a:lumMod val="50000"/>
                </a:schemeClr>
              </a:solidFill>
              <a:latin typeface="+mn-lt"/>
              <a:ea typeface="+mn-ea"/>
              <a:cs typeface="+mn-cs"/>
            </a:rPr>
            <a:t>grant amount</a:t>
          </a:r>
          <a:r>
            <a:rPr lang="lt-LT" sz="1200" b="1" baseline="0">
              <a:solidFill>
                <a:schemeClr val="accent1">
                  <a:lumMod val="50000"/>
                </a:schemeClr>
              </a:solidFill>
              <a:latin typeface="+mn-lt"/>
              <a:ea typeface="+mn-ea"/>
              <a:cs typeface="+mn-cs"/>
            </a:rPr>
            <a:t> </a:t>
          </a:r>
          <a:r>
            <a:rPr lang="en-US" sz="1200" b="1" baseline="0">
              <a:solidFill>
                <a:schemeClr val="accent1">
                  <a:lumMod val="50000"/>
                </a:schemeClr>
              </a:solidFill>
              <a:latin typeface="+mn-lt"/>
              <a:ea typeface="+mn-ea"/>
              <a:cs typeface="+mn-cs"/>
            </a:rPr>
            <a:t>of the reporting period </a:t>
          </a:r>
          <a:r>
            <a:rPr lang="lt-LT" sz="1200" b="1" baseline="0">
              <a:solidFill>
                <a:schemeClr val="accent1">
                  <a:lumMod val="50000"/>
                </a:schemeClr>
              </a:solidFill>
              <a:latin typeface="+mn-lt"/>
              <a:ea typeface="+mn-ea"/>
              <a:cs typeface="+mn-cs"/>
            </a:rPr>
            <a:t>to be indicated</a:t>
          </a:r>
          <a:r>
            <a:rPr lang="en-GB" sz="1200" b="1" baseline="0">
              <a:solidFill>
                <a:schemeClr val="accent1">
                  <a:lumMod val="50000"/>
                </a:schemeClr>
              </a:solidFill>
              <a:latin typeface="+mn-lt"/>
              <a:ea typeface="+mn-ea"/>
              <a:cs typeface="+mn-cs"/>
            </a:rPr>
            <a:t>.</a:t>
          </a:r>
          <a:endParaRPr lang="en-US" sz="1200" b="1" baseline="0">
            <a:solidFill>
              <a:schemeClr val="accent1">
                <a:lumMod val="50000"/>
              </a:schemeClr>
            </a:solidFill>
            <a:latin typeface="+mn-lt"/>
            <a:ea typeface="+mn-ea"/>
            <a:cs typeface="+mn-cs"/>
          </a:endParaRPr>
        </a:p>
      </xdr:txBody>
    </xdr:sp>
    <xdr:clientData/>
  </xdr:twoCellAnchor>
  <xdr:twoCellAnchor>
    <xdr:from>
      <xdr:col>2</xdr:col>
      <xdr:colOff>0</xdr:colOff>
      <xdr:row>3</xdr:row>
      <xdr:rowOff>0</xdr:rowOff>
    </xdr:from>
    <xdr:to>
      <xdr:col>3</xdr:col>
      <xdr:colOff>0</xdr:colOff>
      <xdr:row>4</xdr:row>
      <xdr:rowOff>0</xdr:rowOff>
    </xdr:to>
    <xdr:sp macro="" textlink="">
      <xdr:nvSpPr>
        <xdr:cNvPr id="7" name="Rectangle: Rounded Corners 5">
          <a:extLst>
            <a:ext uri="{FF2B5EF4-FFF2-40B4-BE49-F238E27FC236}">
              <a16:creationId xmlns:a16="http://schemas.microsoft.com/office/drawing/2014/main" id="{14B47473-9EE7-4C17-8487-8F82E6633A86}"/>
            </a:ext>
          </a:extLst>
        </xdr:cNvPr>
        <xdr:cNvSpPr/>
      </xdr:nvSpPr>
      <xdr:spPr>
        <a:xfrm>
          <a:off x="1238250" y="571500"/>
          <a:ext cx="619125" cy="190500"/>
        </a:xfrm>
        <a:prstGeom prst="roundRect">
          <a:avLst/>
        </a:prstGeom>
        <a:noFill/>
        <a:ln w="317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0</xdr:colOff>
      <xdr:row>45</xdr:row>
      <xdr:rowOff>0</xdr:rowOff>
    </xdr:from>
    <xdr:to>
      <xdr:col>3</xdr:col>
      <xdr:colOff>0</xdr:colOff>
      <xdr:row>46</xdr:row>
      <xdr:rowOff>0</xdr:rowOff>
    </xdr:to>
    <xdr:sp macro="" textlink="">
      <xdr:nvSpPr>
        <xdr:cNvPr id="8" name="Rectangle: Rounded Corners 6">
          <a:extLst>
            <a:ext uri="{FF2B5EF4-FFF2-40B4-BE49-F238E27FC236}">
              <a16:creationId xmlns:a16="http://schemas.microsoft.com/office/drawing/2014/main" id="{4AC52F57-FCE4-4B6B-9906-B7E92FB53389}"/>
            </a:ext>
          </a:extLst>
        </xdr:cNvPr>
        <xdr:cNvSpPr/>
      </xdr:nvSpPr>
      <xdr:spPr>
        <a:xfrm>
          <a:off x="1238250" y="8572500"/>
          <a:ext cx="619125" cy="190500"/>
        </a:xfrm>
        <a:prstGeom prst="roundRect">
          <a:avLst/>
        </a:prstGeom>
        <a:noFill/>
        <a:ln w="317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68580</xdr:colOff>
      <xdr:row>37</xdr:row>
      <xdr:rowOff>121920</xdr:rowOff>
    </xdr:from>
    <xdr:to>
      <xdr:col>2</xdr:col>
      <xdr:colOff>701040</xdr:colOff>
      <xdr:row>41</xdr:row>
      <xdr:rowOff>129540</xdr:rowOff>
    </xdr:to>
    <xdr:sp macro="" textlink="">
      <xdr:nvSpPr>
        <xdr:cNvPr id="9" name="Speech Bubble: Rectangle with Corners Rounded 7">
          <a:extLst>
            <a:ext uri="{FF2B5EF4-FFF2-40B4-BE49-F238E27FC236}">
              <a16:creationId xmlns:a16="http://schemas.microsoft.com/office/drawing/2014/main" id="{565BDE6E-DEE9-49EA-9C70-100B479CA271}"/>
            </a:ext>
          </a:extLst>
        </xdr:cNvPr>
        <xdr:cNvSpPr/>
      </xdr:nvSpPr>
      <xdr:spPr>
        <a:xfrm>
          <a:off x="687705" y="7170420"/>
          <a:ext cx="1165860" cy="769620"/>
        </a:xfrm>
        <a:prstGeom prst="wedgeRoundRectCallout">
          <a:avLst>
            <a:gd name="adj1" fmla="val 29418"/>
            <a:gd name="adj2" fmla="val 145061"/>
            <a:gd name="adj3" fmla="val 16667"/>
          </a:avLst>
        </a:prstGeom>
        <a:solidFill>
          <a:schemeClr val="accent6">
            <a:lumMod val="20000"/>
            <a:lumOff val="8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lt-LT" sz="1200" b="1" baseline="0">
              <a:solidFill>
                <a:schemeClr val="accent1">
                  <a:lumMod val="50000"/>
                </a:schemeClr>
              </a:solidFill>
              <a:latin typeface="+mn-lt"/>
              <a:ea typeface="+mn-ea"/>
              <a:cs typeface="+mn-cs"/>
            </a:rPr>
            <a:t>Total amount to be </a:t>
          </a:r>
          <a:r>
            <a:rPr lang="en-US" sz="1200" b="1" baseline="0">
              <a:solidFill>
                <a:schemeClr val="accent1">
                  <a:lumMod val="50000"/>
                </a:schemeClr>
              </a:solidFill>
              <a:latin typeface="+mn-lt"/>
              <a:ea typeface="+mn-ea"/>
              <a:cs typeface="+mn-cs"/>
            </a:rPr>
            <a:t>verified</a:t>
          </a:r>
          <a:r>
            <a:rPr lang="lt-LT" sz="1200" b="1" baseline="0">
              <a:solidFill>
                <a:schemeClr val="accent1">
                  <a:lumMod val="50000"/>
                </a:schemeClr>
              </a:solidFill>
              <a:latin typeface="+mn-lt"/>
              <a:ea typeface="+mn-ea"/>
              <a:cs typeface="+mn-cs"/>
            </a:rPr>
            <a:t> </a:t>
          </a:r>
          <a:r>
            <a:rPr lang="en-US" sz="1200" b="1" baseline="0">
              <a:solidFill>
                <a:schemeClr val="accent1">
                  <a:lumMod val="50000"/>
                </a:schemeClr>
              </a:solidFill>
              <a:latin typeface="+mn-lt"/>
              <a:ea typeface="+mn-ea"/>
              <a:cs typeface="+mn-cs"/>
            </a:rPr>
            <a:t>with other tables of the Report.</a:t>
          </a:r>
        </a:p>
      </xdr:txBody>
    </xdr:sp>
    <xdr:clientData/>
  </xdr:twoCellAnchor>
  <xdr:twoCellAnchor>
    <xdr:from>
      <xdr:col>2</xdr:col>
      <xdr:colOff>45720</xdr:colOff>
      <xdr:row>4</xdr:row>
      <xdr:rowOff>0</xdr:rowOff>
    </xdr:from>
    <xdr:to>
      <xdr:col>2</xdr:col>
      <xdr:colOff>1143000</xdr:colOff>
      <xdr:row>19</xdr:row>
      <xdr:rowOff>83820</xdr:rowOff>
    </xdr:to>
    <xdr:sp macro="" textlink="">
      <xdr:nvSpPr>
        <xdr:cNvPr id="10" name="Rectangle: Rounded Corners 8">
          <a:extLst>
            <a:ext uri="{FF2B5EF4-FFF2-40B4-BE49-F238E27FC236}">
              <a16:creationId xmlns:a16="http://schemas.microsoft.com/office/drawing/2014/main" id="{160E4C85-B4F1-4B1E-A0B7-E68208EF0633}"/>
            </a:ext>
          </a:extLst>
        </xdr:cNvPr>
        <xdr:cNvSpPr/>
      </xdr:nvSpPr>
      <xdr:spPr>
        <a:xfrm>
          <a:off x="1283970" y="762000"/>
          <a:ext cx="573405" cy="2941320"/>
        </a:xfrm>
        <a:prstGeom prst="roundRect">
          <a:avLst/>
        </a:prstGeom>
        <a:noFill/>
        <a:ln w="317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2655570</xdr:colOff>
      <xdr:row>19</xdr:row>
      <xdr:rowOff>175260</xdr:rowOff>
    </xdr:from>
    <xdr:to>
      <xdr:col>2</xdr:col>
      <xdr:colOff>76200</xdr:colOff>
      <xdr:row>34</xdr:row>
      <xdr:rowOff>28576</xdr:rowOff>
    </xdr:to>
    <xdr:sp macro="" textlink="">
      <xdr:nvSpPr>
        <xdr:cNvPr id="11" name="Speech Bubble: Rectangle with Corners Rounded 10">
          <a:extLst>
            <a:ext uri="{FF2B5EF4-FFF2-40B4-BE49-F238E27FC236}">
              <a16:creationId xmlns:a16="http://schemas.microsoft.com/office/drawing/2014/main" id="{FA237195-BB8F-435B-B039-FDE2AFFF3760}"/>
            </a:ext>
          </a:extLst>
        </xdr:cNvPr>
        <xdr:cNvSpPr/>
      </xdr:nvSpPr>
      <xdr:spPr>
        <a:xfrm>
          <a:off x="2655570" y="4680585"/>
          <a:ext cx="1421130" cy="2710816"/>
        </a:xfrm>
        <a:prstGeom prst="wedgeRoundRectCallout">
          <a:avLst>
            <a:gd name="adj1" fmla="val 96620"/>
            <a:gd name="adj2" fmla="val -91235"/>
            <a:gd name="adj3" fmla="val 16667"/>
          </a:avLst>
        </a:prstGeom>
        <a:solidFill>
          <a:schemeClr val="accent6">
            <a:lumMod val="20000"/>
            <a:lumOff val="8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baseline="0">
              <a:solidFill>
                <a:schemeClr val="accent1">
                  <a:lumMod val="50000"/>
                </a:schemeClr>
              </a:solidFill>
              <a:latin typeface="+mn-lt"/>
              <a:ea typeface="+mn-ea"/>
              <a:cs typeface="+mn-cs"/>
            </a:rPr>
            <a:t>C</a:t>
          </a:r>
          <a:r>
            <a:rPr lang="lt-LT" sz="1200" b="1" baseline="0">
              <a:solidFill>
                <a:schemeClr val="accent1">
                  <a:lumMod val="50000"/>
                </a:schemeClr>
              </a:solidFill>
              <a:latin typeface="+mn-lt"/>
              <a:ea typeface="+mn-ea"/>
              <a:cs typeface="+mn-cs"/>
            </a:rPr>
            <a:t>o</a:t>
          </a:r>
          <a:r>
            <a:rPr lang="en-GB" sz="1200" b="1" baseline="0">
              <a:solidFill>
                <a:schemeClr val="accent1">
                  <a:lumMod val="50000"/>
                </a:schemeClr>
              </a:solidFill>
              <a:latin typeface="+mn-lt"/>
              <a:ea typeface="+mn-ea"/>
              <a:cs typeface="+mn-cs"/>
            </a:rPr>
            <a:t>-</a:t>
          </a:r>
          <a:r>
            <a:rPr lang="lt-LT" sz="1200" b="1" baseline="0">
              <a:solidFill>
                <a:schemeClr val="accent1">
                  <a:lumMod val="50000"/>
                </a:schemeClr>
              </a:solidFill>
              <a:latin typeface="+mn-lt"/>
              <a:ea typeface="+mn-ea"/>
              <a:cs typeface="+mn-cs"/>
            </a:rPr>
            <a:t>financing of the report</a:t>
          </a:r>
          <a:r>
            <a:rPr lang="en-US" sz="1200" b="1" baseline="0">
              <a:solidFill>
                <a:schemeClr val="accent1">
                  <a:lumMod val="50000"/>
                </a:schemeClr>
              </a:solidFill>
              <a:latin typeface="+mn-lt"/>
              <a:ea typeface="+mn-ea"/>
              <a:cs typeface="+mn-cs"/>
            </a:rPr>
            <a:t>ing</a:t>
          </a:r>
          <a:r>
            <a:rPr lang="lt-LT" sz="1200" b="1" baseline="0">
              <a:solidFill>
                <a:schemeClr val="accent1">
                  <a:lumMod val="50000"/>
                </a:schemeClr>
              </a:solidFill>
              <a:latin typeface="+mn-lt"/>
              <a:ea typeface="+mn-ea"/>
              <a:cs typeface="+mn-cs"/>
            </a:rPr>
            <a:t> period to be indicated</a:t>
          </a:r>
          <a:r>
            <a:rPr lang="en-US" sz="1200" b="1" baseline="0">
              <a:solidFill>
                <a:schemeClr val="accent1">
                  <a:lumMod val="50000"/>
                </a:schemeClr>
              </a:solidFill>
              <a:latin typeface="+mn-lt"/>
              <a:ea typeface="+mn-ea"/>
              <a:cs typeface="+mn-cs"/>
            </a:rPr>
            <a:t> by each Beneficiary.</a:t>
          </a:r>
          <a:endParaRPr lang="lt-LT" sz="1200" b="1" baseline="0">
            <a:solidFill>
              <a:schemeClr val="accent1">
                <a:lumMod val="50000"/>
              </a:schemeClr>
            </a:solidFill>
            <a:latin typeface="+mn-lt"/>
            <a:ea typeface="+mn-ea"/>
            <a:cs typeface="+mn-cs"/>
          </a:endParaRPr>
        </a:p>
        <a:p>
          <a:pPr algn="l"/>
          <a:r>
            <a:rPr lang="lt-LT" sz="1200" b="1" baseline="0">
              <a:solidFill>
                <a:schemeClr val="accent1">
                  <a:lumMod val="50000"/>
                </a:schemeClr>
              </a:solidFill>
              <a:latin typeface="+mn-lt"/>
              <a:ea typeface="+mn-ea"/>
              <a:cs typeface="+mn-cs"/>
            </a:rPr>
            <a:t>The </a:t>
          </a:r>
          <a:r>
            <a:rPr lang="en-US" sz="1200" b="1" baseline="0">
              <a:solidFill>
                <a:schemeClr val="accent1">
                  <a:lumMod val="50000"/>
                </a:schemeClr>
              </a:solidFill>
              <a:latin typeface="+mn-lt"/>
              <a:ea typeface="+mn-ea"/>
              <a:cs typeface="+mn-cs"/>
            </a:rPr>
            <a:t>% </a:t>
          </a:r>
          <a:r>
            <a:rPr lang="lt-LT" sz="1200" b="1" baseline="0">
              <a:solidFill>
                <a:schemeClr val="accent1">
                  <a:lumMod val="50000"/>
                </a:schemeClr>
              </a:solidFill>
              <a:latin typeface="+mn-lt"/>
              <a:ea typeface="+mn-ea"/>
              <a:cs typeface="+mn-cs"/>
            </a:rPr>
            <a:t>of the co-financing can differ in each </a:t>
          </a:r>
          <a:r>
            <a:rPr lang="en-US" sz="1200" b="1" baseline="0">
              <a:solidFill>
                <a:schemeClr val="accent1">
                  <a:lumMod val="50000"/>
                </a:schemeClr>
              </a:solidFill>
              <a:latin typeface="+mn-lt"/>
              <a:ea typeface="+mn-ea"/>
              <a:cs typeface="+mn-cs"/>
            </a:rPr>
            <a:t>reporting period, but should be as contracted at the end of the project.</a:t>
          </a:r>
        </a:p>
      </xdr:txBody>
    </xdr:sp>
    <xdr:clientData/>
  </xdr:twoCellAnchor>
  <xdr:twoCellAnchor>
    <xdr:from>
      <xdr:col>2</xdr:col>
      <xdr:colOff>844550</xdr:colOff>
      <xdr:row>18</xdr:row>
      <xdr:rowOff>135890</xdr:rowOff>
    </xdr:from>
    <xdr:to>
      <xdr:col>4</xdr:col>
      <xdr:colOff>59690</xdr:colOff>
      <xdr:row>35</xdr:row>
      <xdr:rowOff>0</xdr:rowOff>
    </xdr:to>
    <xdr:sp macro="" textlink="">
      <xdr:nvSpPr>
        <xdr:cNvPr id="12" name="Speech Bubble: Rectangle with Corners Rounded 11">
          <a:extLst>
            <a:ext uri="{FF2B5EF4-FFF2-40B4-BE49-F238E27FC236}">
              <a16:creationId xmlns:a16="http://schemas.microsoft.com/office/drawing/2014/main" id="{95269D3E-B8C6-4098-B912-6597AF4392F8}"/>
            </a:ext>
          </a:extLst>
        </xdr:cNvPr>
        <xdr:cNvSpPr/>
      </xdr:nvSpPr>
      <xdr:spPr>
        <a:xfrm>
          <a:off x="5035550" y="4123690"/>
          <a:ext cx="1590040" cy="2994660"/>
        </a:xfrm>
        <a:prstGeom prst="wedgeRoundRectCallout">
          <a:avLst>
            <a:gd name="adj1" fmla="val 24931"/>
            <a:gd name="adj2" fmla="val -139205"/>
            <a:gd name="adj3" fmla="val 16667"/>
          </a:avLst>
        </a:prstGeom>
        <a:solidFill>
          <a:schemeClr val="accent6">
            <a:lumMod val="20000"/>
            <a:lumOff val="8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lt-LT" sz="1200" b="1">
              <a:solidFill>
                <a:srgbClr val="002060"/>
              </a:solidFill>
              <a:latin typeface="+mn-lt"/>
              <a:ea typeface="+mn-ea"/>
              <a:cs typeface="+mn-cs"/>
            </a:rPr>
            <a:t>Percentage of the co-financing of each beneficiary from the</a:t>
          </a:r>
          <a:r>
            <a:rPr lang="lt-LT" sz="1200" b="1" baseline="0">
              <a:solidFill>
                <a:srgbClr val="002060"/>
              </a:solidFill>
              <a:latin typeface="+mn-lt"/>
              <a:ea typeface="+mn-ea"/>
              <a:cs typeface="+mn-cs"/>
            </a:rPr>
            <a:t> reported costs </a:t>
          </a:r>
          <a:r>
            <a:rPr lang="lt-LT" sz="1200" b="1">
              <a:solidFill>
                <a:srgbClr val="002060"/>
              </a:solidFill>
              <a:latin typeface="+mn-lt"/>
              <a:ea typeface="+mn-ea"/>
              <a:cs typeface="+mn-cs"/>
            </a:rPr>
            <a:t>can be different</a:t>
          </a:r>
          <a:r>
            <a:rPr lang="lt-LT" sz="1200" b="1" baseline="0">
              <a:solidFill>
                <a:srgbClr val="002060"/>
              </a:solidFill>
              <a:latin typeface="+mn-lt"/>
              <a:ea typeface="+mn-ea"/>
              <a:cs typeface="+mn-cs"/>
            </a:rPr>
            <a:t> in each reporting period. Reporting of the  </a:t>
          </a:r>
          <a:r>
            <a:rPr lang="en-US" sz="1200" b="1" baseline="0">
              <a:solidFill>
                <a:srgbClr val="002060"/>
              </a:solidFill>
              <a:latin typeface="+mn-lt"/>
              <a:ea typeface="+mn-ea"/>
              <a:cs typeface="+mn-cs"/>
            </a:rPr>
            <a:t>set percentage of the cofinancing from the reported costs in each progress report is not mandatory.</a:t>
          </a:r>
          <a:endParaRPr lang="lt-LT" sz="1200" b="1" baseline="0">
            <a:solidFill>
              <a:srgbClr val="002060"/>
            </a:solidFill>
            <a:latin typeface="+mn-lt"/>
            <a:ea typeface="+mn-ea"/>
            <a:cs typeface="+mn-cs"/>
          </a:endParaRPr>
        </a:p>
      </xdr:txBody>
    </xdr:sp>
    <xdr:clientData/>
  </xdr:twoCellAnchor>
  <xdr:twoCellAnchor>
    <xdr:from>
      <xdr:col>3</xdr:col>
      <xdr:colOff>0</xdr:colOff>
      <xdr:row>4</xdr:row>
      <xdr:rowOff>0</xdr:rowOff>
    </xdr:from>
    <xdr:to>
      <xdr:col>4</xdr:col>
      <xdr:colOff>30480</xdr:colOff>
      <xdr:row>5</xdr:row>
      <xdr:rowOff>7620</xdr:rowOff>
    </xdr:to>
    <xdr:sp macro="" textlink="">
      <xdr:nvSpPr>
        <xdr:cNvPr id="13" name="Rectangle: Rounded Corners 13">
          <a:extLst>
            <a:ext uri="{FF2B5EF4-FFF2-40B4-BE49-F238E27FC236}">
              <a16:creationId xmlns:a16="http://schemas.microsoft.com/office/drawing/2014/main" id="{5D4A03B8-5BF3-4E31-9FBF-BB2BBDF573CF}"/>
            </a:ext>
          </a:extLst>
        </xdr:cNvPr>
        <xdr:cNvSpPr/>
      </xdr:nvSpPr>
      <xdr:spPr>
        <a:xfrm>
          <a:off x="1857375" y="762000"/>
          <a:ext cx="649605" cy="198120"/>
        </a:xfrm>
        <a:prstGeom prst="roundRect">
          <a:avLst/>
        </a:prstGeom>
        <a:noFill/>
        <a:ln w="317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1211580</xdr:colOff>
      <xdr:row>4</xdr:row>
      <xdr:rowOff>15240</xdr:rowOff>
    </xdr:from>
    <xdr:to>
      <xdr:col>6</xdr:col>
      <xdr:colOff>38100</xdr:colOff>
      <xdr:row>5</xdr:row>
      <xdr:rowOff>15240</xdr:rowOff>
    </xdr:to>
    <xdr:sp macro="" textlink="">
      <xdr:nvSpPr>
        <xdr:cNvPr id="14" name="Rectangle: Rounded Corners 17">
          <a:extLst>
            <a:ext uri="{FF2B5EF4-FFF2-40B4-BE49-F238E27FC236}">
              <a16:creationId xmlns:a16="http://schemas.microsoft.com/office/drawing/2014/main" id="{7EE6827E-C7EB-4F69-8C82-7BD3F172658D}"/>
            </a:ext>
          </a:extLst>
        </xdr:cNvPr>
        <xdr:cNvSpPr/>
      </xdr:nvSpPr>
      <xdr:spPr>
        <a:xfrm>
          <a:off x="3097530" y="777240"/>
          <a:ext cx="655320" cy="190500"/>
        </a:xfrm>
        <a:prstGeom prst="roundRect">
          <a:avLst/>
        </a:prstGeom>
        <a:noFill/>
        <a:ln w="317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45720</xdr:colOff>
      <xdr:row>2</xdr:row>
      <xdr:rowOff>731520</xdr:rowOff>
    </xdr:from>
    <xdr:to>
      <xdr:col>5</xdr:col>
      <xdr:colOff>0</xdr:colOff>
      <xdr:row>19</xdr:row>
      <xdr:rowOff>129540</xdr:rowOff>
    </xdr:to>
    <xdr:sp macro="" textlink="">
      <xdr:nvSpPr>
        <xdr:cNvPr id="15" name="Rectangle: Rounded Corners 18">
          <a:extLst>
            <a:ext uri="{FF2B5EF4-FFF2-40B4-BE49-F238E27FC236}">
              <a16:creationId xmlns:a16="http://schemas.microsoft.com/office/drawing/2014/main" id="{0E15A3C9-7120-44B9-A8C1-0EC36CB3975B}"/>
            </a:ext>
          </a:extLst>
        </xdr:cNvPr>
        <xdr:cNvSpPr/>
      </xdr:nvSpPr>
      <xdr:spPr>
        <a:xfrm>
          <a:off x="2522220" y="569595"/>
          <a:ext cx="573405" cy="3179445"/>
        </a:xfrm>
        <a:prstGeom prst="roundRect">
          <a:avLst/>
        </a:prstGeom>
        <a:noFill/>
        <a:ln w="317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181608</xdr:colOff>
      <xdr:row>19</xdr:row>
      <xdr:rowOff>153034</xdr:rowOff>
    </xdr:from>
    <xdr:to>
      <xdr:col>5</xdr:col>
      <xdr:colOff>380999</xdr:colOff>
      <xdr:row>37</xdr:row>
      <xdr:rowOff>19050</xdr:rowOff>
    </xdr:to>
    <xdr:sp macro="" textlink="">
      <xdr:nvSpPr>
        <xdr:cNvPr id="16" name="Speech Bubble: Rectangle with Corners Rounded 19">
          <a:extLst>
            <a:ext uri="{FF2B5EF4-FFF2-40B4-BE49-F238E27FC236}">
              <a16:creationId xmlns:a16="http://schemas.microsoft.com/office/drawing/2014/main" id="{92844378-0E82-4DE5-ADAA-9B8A7475796A}"/>
            </a:ext>
          </a:extLst>
        </xdr:cNvPr>
        <xdr:cNvSpPr/>
      </xdr:nvSpPr>
      <xdr:spPr>
        <a:xfrm>
          <a:off x="6449058" y="4658359"/>
          <a:ext cx="1380491" cy="3295016"/>
        </a:xfrm>
        <a:prstGeom prst="wedgeRoundRectCallout">
          <a:avLst>
            <a:gd name="adj1" fmla="val -5204"/>
            <a:gd name="adj2" fmla="val -169211"/>
            <a:gd name="adj3" fmla="val 16667"/>
          </a:avLst>
        </a:prstGeom>
        <a:solidFill>
          <a:schemeClr val="accent6">
            <a:lumMod val="20000"/>
            <a:lumOff val="8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baseline="0">
              <a:solidFill>
                <a:srgbClr val="002060"/>
              </a:solidFill>
              <a:latin typeface="+mn-lt"/>
              <a:ea typeface="+mn-ea"/>
              <a:cs typeface="+mn-cs"/>
            </a:rPr>
            <a:t>Cumulat</a:t>
          </a:r>
          <a:r>
            <a:rPr lang="lt-LT" sz="1200" b="1" baseline="0">
              <a:solidFill>
                <a:srgbClr val="002060"/>
              </a:solidFill>
              <a:latin typeface="+mn-lt"/>
              <a:ea typeface="+mn-ea"/>
              <a:cs typeface="+mn-cs"/>
            </a:rPr>
            <a:t>i</a:t>
          </a:r>
          <a:r>
            <a:rPr lang="en-US" sz="1200" b="1" baseline="0">
              <a:solidFill>
                <a:srgbClr val="002060"/>
              </a:solidFill>
              <a:latin typeface="+mn-lt"/>
              <a:ea typeface="+mn-ea"/>
              <a:cs typeface="+mn-cs"/>
            </a:rPr>
            <a:t>ve information from the previous reports (both grant amount and co-financing of beneficiaries) to be transferred and </a:t>
          </a:r>
          <a:r>
            <a:rPr lang="en-US" sz="1200" b="1" u="sng" baseline="0">
              <a:solidFill>
                <a:srgbClr val="002060"/>
              </a:solidFill>
              <a:latin typeface="+mn-lt"/>
              <a:ea typeface="+mn-ea"/>
              <a:cs typeface="+mn-cs"/>
            </a:rPr>
            <a:t>verifi</a:t>
          </a:r>
          <a:r>
            <a:rPr lang="lt-LT" sz="1200" b="1" u="sng" baseline="0">
              <a:solidFill>
                <a:srgbClr val="002060"/>
              </a:solidFill>
              <a:latin typeface="+mn-lt"/>
              <a:ea typeface="+mn-ea"/>
              <a:cs typeface="+mn-cs"/>
            </a:rPr>
            <a:t>ed </a:t>
          </a:r>
          <a:r>
            <a:rPr lang="en-US" sz="1200" b="1" baseline="0">
              <a:solidFill>
                <a:srgbClr val="002060"/>
              </a:solidFill>
              <a:latin typeface="+mn-lt"/>
              <a:ea typeface="+mn-ea"/>
              <a:cs typeface="+mn-cs"/>
            </a:rPr>
            <a:t> </a:t>
          </a:r>
          <a:r>
            <a:rPr lang="lt-LT" sz="1200" b="1" baseline="0">
              <a:solidFill>
                <a:srgbClr val="002060"/>
              </a:solidFill>
              <a:latin typeface="+mn-lt"/>
              <a:ea typeface="+mn-ea"/>
              <a:cs typeface="+mn-cs"/>
            </a:rPr>
            <a:t>with other tables in the current and previo</a:t>
          </a:r>
          <a:r>
            <a:rPr lang="en-GB" sz="1200" b="1" baseline="0">
              <a:solidFill>
                <a:srgbClr val="002060"/>
              </a:solidFill>
              <a:latin typeface="+mn-lt"/>
              <a:ea typeface="+mn-ea"/>
              <a:cs typeface="+mn-cs"/>
            </a:rPr>
            <a:t>u</a:t>
          </a:r>
          <a:r>
            <a:rPr lang="lt-LT" sz="1200" b="1" baseline="0">
              <a:solidFill>
                <a:srgbClr val="002060"/>
              </a:solidFill>
              <a:latin typeface="+mn-lt"/>
              <a:ea typeface="+mn-ea"/>
              <a:cs typeface="+mn-cs"/>
            </a:rPr>
            <a:t>s reports</a:t>
          </a:r>
          <a:r>
            <a:rPr lang="ru-RU" sz="1200" b="1" baseline="0">
              <a:solidFill>
                <a:srgbClr val="002060"/>
              </a:solidFill>
              <a:latin typeface="+mn-lt"/>
              <a:ea typeface="+mn-ea"/>
              <a:cs typeface="+mn-cs"/>
            </a:rPr>
            <a:t>!</a:t>
          </a:r>
          <a:endParaRPr lang="en-US" sz="1200" b="1" baseline="0">
            <a:solidFill>
              <a:srgbClr val="002060"/>
            </a:solidFill>
            <a:latin typeface="+mn-lt"/>
            <a:ea typeface="+mn-ea"/>
            <a:cs typeface="+mn-cs"/>
          </a:endParaRPr>
        </a:p>
      </xdr:txBody>
    </xdr:sp>
    <xdr:clientData/>
  </xdr:twoCellAnchor>
  <xdr:twoCellAnchor>
    <xdr:from>
      <xdr:col>6</xdr:col>
      <xdr:colOff>0</xdr:colOff>
      <xdr:row>45</xdr:row>
      <xdr:rowOff>0</xdr:rowOff>
    </xdr:from>
    <xdr:to>
      <xdr:col>7</xdr:col>
      <xdr:colOff>0</xdr:colOff>
      <xdr:row>46</xdr:row>
      <xdr:rowOff>15240</xdr:rowOff>
    </xdr:to>
    <xdr:sp macro="" textlink="">
      <xdr:nvSpPr>
        <xdr:cNvPr id="17" name="Rectangle: Rounded Corners 20">
          <a:extLst>
            <a:ext uri="{FF2B5EF4-FFF2-40B4-BE49-F238E27FC236}">
              <a16:creationId xmlns:a16="http://schemas.microsoft.com/office/drawing/2014/main" id="{36B40339-4EC7-4051-8946-18500A42E0E7}"/>
            </a:ext>
          </a:extLst>
        </xdr:cNvPr>
        <xdr:cNvSpPr/>
      </xdr:nvSpPr>
      <xdr:spPr>
        <a:xfrm>
          <a:off x="3714750" y="8572500"/>
          <a:ext cx="619125" cy="205740"/>
        </a:xfrm>
        <a:prstGeom prst="roundRect">
          <a:avLst>
            <a:gd name="adj" fmla="val 0"/>
          </a:avLst>
        </a:prstGeom>
        <a:noFill/>
        <a:ln w="317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609600</xdr:colOff>
      <xdr:row>36</xdr:row>
      <xdr:rowOff>76200</xdr:rowOff>
    </xdr:from>
    <xdr:to>
      <xdr:col>7</xdr:col>
      <xdr:colOff>541020</xdr:colOff>
      <xdr:row>40</xdr:row>
      <xdr:rowOff>81915</xdr:rowOff>
    </xdr:to>
    <xdr:sp macro="" textlink="">
      <xdr:nvSpPr>
        <xdr:cNvPr id="18" name="Speech Bubble: Rectangle with Corners Rounded 22">
          <a:extLst>
            <a:ext uri="{FF2B5EF4-FFF2-40B4-BE49-F238E27FC236}">
              <a16:creationId xmlns:a16="http://schemas.microsoft.com/office/drawing/2014/main" id="{47FD647A-E8BB-4DBF-B00C-B118E742E62F}"/>
            </a:ext>
          </a:extLst>
        </xdr:cNvPr>
        <xdr:cNvSpPr/>
      </xdr:nvSpPr>
      <xdr:spPr>
        <a:xfrm>
          <a:off x="8054340" y="7818120"/>
          <a:ext cx="1844040" cy="767715"/>
        </a:xfrm>
        <a:prstGeom prst="wedgeRoundRectCallout">
          <a:avLst>
            <a:gd name="adj1" fmla="val -15120"/>
            <a:gd name="adj2" fmla="val 167741"/>
            <a:gd name="adj3" fmla="val 16667"/>
          </a:avLst>
        </a:prstGeom>
        <a:solidFill>
          <a:schemeClr val="accent6">
            <a:lumMod val="20000"/>
            <a:lumOff val="80000"/>
          </a:schemeClr>
        </a:solid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lt-LT" sz="1200" b="1" baseline="0">
              <a:solidFill>
                <a:schemeClr val="accent1">
                  <a:lumMod val="50000"/>
                </a:schemeClr>
              </a:solidFill>
              <a:latin typeface="+mn-lt"/>
              <a:ea typeface="+mn-ea"/>
              <a:cs typeface="+mn-cs"/>
            </a:rPr>
            <a:t>Total amount to be </a:t>
          </a:r>
          <a:r>
            <a:rPr lang="en-US" sz="1200" b="1" baseline="0">
              <a:solidFill>
                <a:schemeClr val="accent1">
                  <a:lumMod val="50000"/>
                </a:schemeClr>
              </a:solidFill>
              <a:latin typeface="+mn-lt"/>
              <a:ea typeface="+mn-ea"/>
              <a:cs typeface="+mn-cs"/>
            </a:rPr>
            <a:t>verifi</a:t>
          </a:r>
          <a:r>
            <a:rPr lang="lt-LT" sz="1200" b="1" baseline="0">
              <a:solidFill>
                <a:schemeClr val="accent1">
                  <a:lumMod val="50000"/>
                </a:schemeClr>
              </a:solidFill>
              <a:latin typeface="+mn-lt"/>
              <a:ea typeface="+mn-ea"/>
              <a:cs typeface="+mn-cs"/>
            </a:rPr>
            <a:t>ed </a:t>
          </a:r>
          <a:r>
            <a:rPr lang="en-US" sz="1200" b="1" baseline="0">
              <a:solidFill>
                <a:schemeClr val="accent1">
                  <a:lumMod val="50000"/>
                </a:schemeClr>
              </a:solidFill>
              <a:latin typeface="+mn-lt"/>
              <a:ea typeface="+mn-ea"/>
              <a:cs typeface="+mn-cs"/>
            </a:rPr>
            <a:t>with </a:t>
          </a:r>
          <a:r>
            <a:rPr lang="lt-LT" sz="1200" b="1" baseline="0">
              <a:solidFill>
                <a:schemeClr val="accent1">
                  <a:lumMod val="50000"/>
                </a:schemeClr>
              </a:solidFill>
              <a:latin typeface="+mn-lt"/>
              <a:ea typeface="+mn-ea"/>
              <a:cs typeface="+mn-cs"/>
            </a:rPr>
            <a:t>the T</a:t>
          </a:r>
          <a:r>
            <a:rPr lang="en-US" sz="1200" b="1" baseline="0">
              <a:solidFill>
                <a:schemeClr val="accent1">
                  <a:lumMod val="50000"/>
                </a:schemeClr>
              </a:solidFill>
              <a:latin typeface="+mn-lt"/>
              <a:ea typeface="+mn-ea"/>
              <a:cs typeface="+mn-cs"/>
            </a:rPr>
            <a:t>able</a:t>
          </a:r>
          <a:r>
            <a:rPr lang="lt-LT" sz="1200" b="1" baseline="0">
              <a:solidFill>
                <a:schemeClr val="accent1">
                  <a:lumMod val="50000"/>
                </a:schemeClr>
              </a:solidFill>
              <a:latin typeface="+mn-lt"/>
              <a:ea typeface="+mn-ea"/>
              <a:cs typeface="+mn-cs"/>
            </a:rPr>
            <a:t> 5</a:t>
          </a:r>
          <a:r>
            <a:rPr lang="en-US" sz="1200" b="1" baseline="0">
              <a:solidFill>
                <a:schemeClr val="accent1">
                  <a:lumMod val="50000"/>
                </a:schemeClr>
              </a:solidFill>
              <a:latin typeface="+mn-lt"/>
              <a:ea typeface="+mn-ea"/>
              <a:cs typeface="+mn-cs"/>
            </a:rPr>
            <a:t> of the Report.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10</xdr:row>
      <xdr:rowOff>0</xdr:rowOff>
    </xdr:from>
    <xdr:to>
      <xdr:col>1</xdr:col>
      <xdr:colOff>571500</xdr:colOff>
      <xdr:row>15</xdr:row>
      <xdr:rowOff>491490</xdr:rowOff>
    </xdr:to>
    <xdr:sp macro="" textlink="">
      <xdr:nvSpPr>
        <xdr:cNvPr id="2" name="Rectangle: Rounded Corners 2">
          <a:extLst>
            <a:ext uri="{FF2B5EF4-FFF2-40B4-BE49-F238E27FC236}">
              <a16:creationId xmlns:a16="http://schemas.microsoft.com/office/drawing/2014/main" id="{39CDA9C5-7C4A-400F-BA4E-2BF70DDCEC48}"/>
            </a:ext>
          </a:extLst>
        </xdr:cNvPr>
        <xdr:cNvSpPr/>
      </xdr:nvSpPr>
      <xdr:spPr>
        <a:xfrm>
          <a:off x="609600" y="1905000"/>
          <a:ext cx="571500" cy="1139190"/>
        </a:xfrm>
        <a:prstGeom prst="roundRect">
          <a:avLst/>
        </a:prstGeom>
        <a:noFill/>
        <a:ln w="317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238125</xdr:colOff>
      <xdr:row>1</xdr:row>
      <xdr:rowOff>111920</xdr:rowOff>
    </xdr:from>
    <xdr:to>
      <xdr:col>3</xdr:col>
      <xdr:colOff>466249</xdr:colOff>
      <xdr:row>12</xdr:row>
      <xdr:rowOff>130970</xdr:rowOff>
    </xdr:to>
    <xdr:sp macro="" textlink="">
      <xdr:nvSpPr>
        <xdr:cNvPr id="3" name="Speech Bubble: Rectangle 1">
          <a:extLst>
            <a:ext uri="{FF2B5EF4-FFF2-40B4-BE49-F238E27FC236}">
              <a16:creationId xmlns:a16="http://schemas.microsoft.com/office/drawing/2014/main" id="{1FEC28D4-2DE9-41A1-8AEE-2BEC5F2CB542}"/>
            </a:ext>
          </a:extLst>
        </xdr:cNvPr>
        <xdr:cNvSpPr/>
      </xdr:nvSpPr>
      <xdr:spPr>
        <a:xfrm>
          <a:off x="1095375" y="397670"/>
          <a:ext cx="1644968" cy="2590800"/>
        </a:xfrm>
        <a:prstGeom prst="wedgeRectCallout">
          <a:avLst>
            <a:gd name="adj1" fmla="val -65790"/>
            <a:gd name="adj2" fmla="val 51169"/>
          </a:avLst>
        </a:prstGeom>
        <a:solidFill>
          <a:schemeClr val="accent3">
            <a:lumMod val="40000"/>
            <a:lumOff val="6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lt-LT" sz="1400" b="1">
              <a:solidFill>
                <a:schemeClr val="accent1">
                  <a:lumMod val="50000"/>
                </a:schemeClr>
              </a:solidFill>
            </a:rPr>
            <a:t>Please</a:t>
          </a:r>
          <a:r>
            <a:rPr lang="lt-LT" sz="1400" b="1" baseline="0">
              <a:solidFill>
                <a:schemeClr val="accent1">
                  <a:lumMod val="50000"/>
                </a:schemeClr>
              </a:solidFill>
            </a:rPr>
            <a:t> </a:t>
          </a:r>
          <a:r>
            <a:rPr lang="en-US" sz="1400" b="1" baseline="0">
              <a:solidFill>
                <a:schemeClr val="accent1">
                  <a:lumMod val="50000"/>
                </a:schemeClr>
              </a:solidFill>
            </a:rPr>
            <a:t>sort</a:t>
          </a:r>
          <a:r>
            <a:rPr lang="lt-LT" sz="1400" b="1" baseline="0">
              <a:solidFill>
                <a:schemeClr val="accent1">
                  <a:lumMod val="50000"/>
                </a:schemeClr>
              </a:solidFill>
            </a:rPr>
            <a:t> the documents by the order of the budget i</a:t>
          </a:r>
          <a:r>
            <a:rPr lang="en-US" sz="1400" b="1" baseline="0">
              <a:solidFill>
                <a:schemeClr val="accent1">
                  <a:lumMod val="50000"/>
                </a:schemeClr>
              </a:solidFill>
            </a:rPr>
            <a:t>t</a:t>
          </a:r>
          <a:r>
            <a:rPr lang="lt-LT" sz="1400" b="1" baseline="0">
              <a:solidFill>
                <a:schemeClr val="accent1">
                  <a:lumMod val="50000"/>
                </a:schemeClr>
              </a:solidFill>
            </a:rPr>
            <a:t>e</a:t>
          </a:r>
          <a:r>
            <a:rPr lang="en-US" sz="1400" b="1" baseline="0">
              <a:solidFill>
                <a:schemeClr val="accent1">
                  <a:lumMod val="50000"/>
                </a:schemeClr>
              </a:solidFill>
            </a:rPr>
            <a:t>m</a:t>
          </a:r>
          <a:r>
            <a:rPr lang="lt-LT" sz="1400" b="1" baseline="0">
              <a:solidFill>
                <a:schemeClr val="accent1">
                  <a:lumMod val="50000"/>
                </a:schemeClr>
              </a:solidFill>
            </a:rPr>
            <a:t>s indicated in the Table 5</a:t>
          </a:r>
          <a:r>
            <a:rPr lang="en-US" sz="1400" b="1" baseline="0">
              <a:solidFill>
                <a:schemeClr val="accent1">
                  <a:lumMod val="50000"/>
                </a:schemeClr>
              </a:solidFill>
            </a:rPr>
            <a:t> and by beneficiaries</a:t>
          </a:r>
          <a:r>
            <a:rPr lang="lt-LT" sz="1400" b="1" baseline="0">
              <a:solidFill>
                <a:schemeClr val="accent1">
                  <a:lumMod val="50000"/>
                </a:schemeClr>
              </a:solidFill>
            </a:rPr>
            <a:t>. Different </a:t>
          </a:r>
          <a:r>
            <a:rPr lang="en-US" sz="1400" b="1" baseline="0">
              <a:solidFill>
                <a:schemeClr val="accent1">
                  <a:lumMod val="50000"/>
                </a:schemeClr>
              </a:solidFill>
            </a:rPr>
            <a:t>b</a:t>
          </a:r>
          <a:r>
            <a:rPr lang="lt-LT" sz="1400" b="1" baseline="0">
              <a:solidFill>
                <a:schemeClr val="accent1">
                  <a:lumMod val="50000"/>
                </a:schemeClr>
              </a:solidFill>
            </a:rPr>
            <a:t>udget </a:t>
          </a:r>
          <a:r>
            <a:rPr lang="lt-LT" sz="1400" b="1" baseline="0">
              <a:solidFill>
                <a:schemeClr val="accent1">
                  <a:lumMod val="50000"/>
                </a:schemeClr>
              </a:solidFill>
              <a:latin typeface="+mn-lt"/>
              <a:ea typeface="+mn-ea"/>
              <a:cs typeface="+mn-cs"/>
            </a:rPr>
            <a:t>i</a:t>
          </a:r>
          <a:r>
            <a:rPr lang="en-US" sz="1400" b="1" baseline="0">
              <a:solidFill>
                <a:schemeClr val="accent1">
                  <a:lumMod val="50000"/>
                </a:schemeClr>
              </a:solidFill>
              <a:latin typeface="+mn-lt"/>
              <a:ea typeface="+mn-ea"/>
              <a:cs typeface="+mn-cs"/>
            </a:rPr>
            <a:t>t</a:t>
          </a:r>
          <a:r>
            <a:rPr lang="lt-LT" sz="1400" b="1" baseline="0">
              <a:solidFill>
                <a:schemeClr val="accent1">
                  <a:lumMod val="50000"/>
                </a:schemeClr>
              </a:solidFill>
              <a:latin typeface="+mn-lt"/>
              <a:ea typeface="+mn-ea"/>
              <a:cs typeface="+mn-cs"/>
            </a:rPr>
            <a:t>e</a:t>
          </a:r>
          <a:r>
            <a:rPr lang="en-US" sz="1400" b="1" baseline="0">
              <a:solidFill>
                <a:schemeClr val="accent1">
                  <a:lumMod val="50000"/>
                </a:schemeClr>
              </a:solidFill>
              <a:latin typeface="+mn-lt"/>
              <a:ea typeface="+mn-ea"/>
              <a:cs typeface="+mn-cs"/>
            </a:rPr>
            <a:t>m</a:t>
          </a:r>
          <a:r>
            <a:rPr lang="lt-LT" sz="1400" b="1" baseline="0">
              <a:solidFill>
                <a:schemeClr val="accent1">
                  <a:lumMod val="50000"/>
                </a:schemeClr>
              </a:solidFill>
              <a:latin typeface="+mn-lt"/>
              <a:ea typeface="+mn-ea"/>
              <a:cs typeface="+mn-cs"/>
            </a:rPr>
            <a:t>s  </a:t>
          </a:r>
          <a:r>
            <a:rPr lang="lt-LT" sz="1400" b="1" baseline="0">
              <a:solidFill>
                <a:schemeClr val="accent1">
                  <a:lumMod val="50000"/>
                </a:schemeClr>
              </a:solidFill>
            </a:rPr>
            <a:t>and Beneficiaries </a:t>
          </a:r>
          <a:r>
            <a:rPr lang="lt-LT" sz="1400" b="1" baseline="0">
              <a:solidFill>
                <a:schemeClr val="accent1">
                  <a:lumMod val="50000"/>
                </a:schemeClr>
              </a:solidFill>
              <a:latin typeface="+mn-lt"/>
              <a:ea typeface="+mn-ea"/>
              <a:cs typeface="+mn-cs"/>
            </a:rPr>
            <a:t>shouldn'd</a:t>
          </a:r>
          <a:r>
            <a:rPr lang="lt-LT" sz="1400" b="1" baseline="0">
              <a:solidFill>
                <a:schemeClr val="accent1">
                  <a:lumMod val="50000"/>
                </a:schemeClr>
              </a:solidFill>
            </a:rPr>
            <a:t> be mixed</a:t>
          </a:r>
          <a:r>
            <a:rPr lang="en-US" sz="1400" b="1" baseline="0">
              <a:solidFill>
                <a:schemeClr val="accent1">
                  <a:lumMod val="50000"/>
                </a:schemeClr>
              </a:solidFill>
              <a:latin typeface="+mn-lt"/>
              <a:ea typeface="+mn-ea"/>
              <a:cs typeface="+mn-cs"/>
            </a:rPr>
            <a:t>. </a:t>
          </a:r>
          <a:endParaRPr lang="en-US" sz="1400" b="1" baseline="0">
            <a:solidFill>
              <a:schemeClr val="accent1">
                <a:lumMod val="50000"/>
              </a:schemeClr>
            </a:solidFill>
          </a:endParaRPr>
        </a:p>
      </xdr:txBody>
    </xdr:sp>
    <xdr:clientData/>
  </xdr:twoCellAnchor>
  <xdr:twoCellAnchor>
    <xdr:from>
      <xdr:col>12</xdr:col>
      <xdr:colOff>0</xdr:colOff>
      <xdr:row>10</xdr:row>
      <xdr:rowOff>1</xdr:rowOff>
    </xdr:from>
    <xdr:to>
      <xdr:col>12</xdr:col>
      <xdr:colOff>952500</xdr:colOff>
      <xdr:row>11</xdr:row>
      <xdr:rowOff>19051</xdr:rowOff>
    </xdr:to>
    <xdr:sp macro="" textlink="">
      <xdr:nvSpPr>
        <xdr:cNvPr id="4" name="Rectangle: Rounded Corners 4">
          <a:extLst>
            <a:ext uri="{FF2B5EF4-FFF2-40B4-BE49-F238E27FC236}">
              <a16:creationId xmlns:a16="http://schemas.microsoft.com/office/drawing/2014/main" id="{1D3674DB-267B-4834-B666-772C6D0FE2FE}"/>
            </a:ext>
          </a:extLst>
        </xdr:cNvPr>
        <xdr:cNvSpPr/>
      </xdr:nvSpPr>
      <xdr:spPr>
        <a:xfrm>
          <a:off x="7315200" y="1905001"/>
          <a:ext cx="609600" cy="209550"/>
        </a:xfrm>
        <a:prstGeom prst="roundRect">
          <a:avLst/>
        </a:prstGeom>
        <a:noFill/>
        <a:ln w="317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20638</xdr:colOff>
      <xdr:row>2</xdr:row>
      <xdr:rowOff>68262</xdr:rowOff>
    </xdr:from>
    <xdr:to>
      <xdr:col>16</xdr:col>
      <xdr:colOff>454026</xdr:colOff>
      <xdr:row>8</xdr:row>
      <xdr:rowOff>23812</xdr:rowOff>
    </xdr:to>
    <xdr:sp macro="" textlink="">
      <xdr:nvSpPr>
        <xdr:cNvPr id="5" name="Speech Bubble: Rectangle 5">
          <a:extLst>
            <a:ext uri="{FF2B5EF4-FFF2-40B4-BE49-F238E27FC236}">
              <a16:creationId xmlns:a16="http://schemas.microsoft.com/office/drawing/2014/main" id="{F93073A3-BF76-4423-B3B6-E5C0FC920113}"/>
            </a:ext>
          </a:extLst>
        </xdr:cNvPr>
        <xdr:cNvSpPr/>
      </xdr:nvSpPr>
      <xdr:spPr>
        <a:xfrm>
          <a:off x="12974638" y="544512"/>
          <a:ext cx="2433638" cy="1039019"/>
        </a:xfrm>
        <a:prstGeom prst="wedgeRectCallout">
          <a:avLst>
            <a:gd name="adj1" fmla="val -84058"/>
            <a:gd name="adj2" fmla="val 114033"/>
          </a:avLst>
        </a:prstGeom>
        <a:solidFill>
          <a:schemeClr val="accent3">
            <a:lumMod val="40000"/>
            <a:lumOff val="6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lt-LT" sz="1400" b="1">
              <a:solidFill>
                <a:schemeClr val="accent1">
                  <a:lumMod val="50000"/>
                </a:schemeClr>
              </a:solidFill>
            </a:rPr>
            <a:t>Please</a:t>
          </a:r>
          <a:r>
            <a:rPr lang="lt-LT" sz="1400" b="1" baseline="0">
              <a:solidFill>
                <a:schemeClr val="accent1">
                  <a:lumMod val="50000"/>
                </a:schemeClr>
              </a:solidFill>
            </a:rPr>
            <a:t> follow the order: enter the information according to the reported budget lines (Table 5)</a:t>
          </a:r>
          <a:r>
            <a:rPr lang="en-GB" sz="1400" b="1" baseline="0">
              <a:solidFill>
                <a:schemeClr val="accent1">
                  <a:lumMod val="50000"/>
                </a:schemeClr>
              </a:solidFill>
            </a:rPr>
            <a:t>.</a:t>
          </a:r>
          <a:endParaRPr lang="lt-LT" sz="1400" b="1" baseline="0">
            <a:solidFill>
              <a:schemeClr val="accent1">
                <a:lumMod val="50000"/>
              </a:schemeClr>
            </a:solidFill>
          </a:endParaRPr>
        </a:p>
      </xdr:txBody>
    </xdr:sp>
    <xdr:clientData/>
  </xdr:twoCellAnchor>
  <xdr:twoCellAnchor>
    <xdr:from>
      <xdr:col>11</xdr:col>
      <xdr:colOff>0</xdr:colOff>
      <xdr:row>16</xdr:row>
      <xdr:rowOff>0</xdr:rowOff>
    </xdr:from>
    <xdr:to>
      <xdr:col>12</xdr:col>
      <xdr:colOff>19050</xdr:colOff>
      <xdr:row>21</xdr:row>
      <xdr:rowOff>333375</xdr:rowOff>
    </xdr:to>
    <xdr:sp macro="" textlink="">
      <xdr:nvSpPr>
        <xdr:cNvPr id="6" name="Rectangle: Rounded Corners 7">
          <a:extLst>
            <a:ext uri="{FF2B5EF4-FFF2-40B4-BE49-F238E27FC236}">
              <a16:creationId xmlns:a16="http://schemas.microsoft.com/office/drawing/2014/main" id="{A9A8A187-C31B-49E8-96E2-F960D4C1F5CD}"/>
            </a:ext>
          </a:extLst>
        </xdr:cNvPr>
        <xdr:cNvSpPr/>
      </xdr:nvSpPr>
      <xdr:spPr>
        <a:xfrm>
          <a:off x="6705600" y="3048000"/>
          <a:ext cx="628650" cy="1143000"/>
        </a:xfrm>
        <a:prstGeom prst="roundRect">
          <a:avLst/>
        </a:prstGeom>
        <a:noFill/>
        <a:ln w="317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1152524</xdr:colOff>
      <xdr:row>25</xdr:row>
      <xdr:rowOff>3810</xdr:rowOff>
    </xdr:from>
    <xdr:to>
      <xdr:col>10</xdr:col>
      <xdr:colOff>781049</xdr:colOff>
      <xdr:row>25</xdr:row>
      <xdr:rowOff>542925</xdr:rowOff>
    </xdr:to>
    <xdr:sp macro="" textlink="">
      <xdr:nvSpPr>
        <xdr:cNvPr id="7" name="Rectangle: Rounded Corners 8">
          <a:extLst>
            <a:ext uri="{FF2B5EF4-FFF2-40B4-BE49-F238E27FC236}">
              <a16:creationId xmlns:a16="http://schemas.microsoft.com/office/drawing/2014/main" id="{786B2D0D-9490-49B1-BB5F-55A8B65733A3}"/>
            </a:ext>
          </a:extLst>
        </xdr:cNvPr>
        <xdr:cNvSpPr/>
      </xdr:nvSpPr>
      <xdr:spPr>
        <a:xfrm>
          <a:off x="6095999" y="4766310"/>
          <a:ext cx="609600" cy="186690"/>
        </a:xfrm>
        <a:prstGeom prst="roundRect">
          <a:avLst/>
        </a:prstGeom>
        <a:noFill/>
        <a:ln w="317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971549</xdr:colOff>
      <xdr:row>10</xdr:row>
      <xdr:rowOff>0</xdr:rowOff>
    </xdr:from>
    <xdr:to>
      <xdr:col>6</xdr:col>
      <xdr:colOff>942974</xdr:colOff>
      <xdr:row>11</xdr:row>
      <xdr:rowOff>19050</xdr:rowOff>
    </xdr:to>
    <xdr:sp macro="" textlink="">
      <xdr:nvSpPr>
        <xdr:cNvPr id="8" name="Rectangle: Rounded Corners 9">
          <a:extLst>
            <a:ext uri="{FF2B5EF4-FFF2-40B4-BE49-F238E27FC236}">
              <a16:creationId xmlns:a16="http://schemas.microsoft.com/office/drawing/2014/main" id="{1D332B7F-FA9B-422F-852B-9A08BE0C2373}"/>
            </a:ext>
          </a:extLst>
        </xdr:cNvPr>
        <xdr:cNvSpPr/>
      </xdr:nvSpPr>
      <xdr:spPr>
        <a:xfrm>
          <a:off x="3047999" y="1905000"/>
          <a:ext cx="1219200" cy="209550"/>
        </a:xfrm>
        <a:prstGeom prst="roundRect">
          <a:avLst/>
        </a:prstGeom>
        <a:noFill/>
        <a:ln w="317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895350</xdr:colOff>
      <xdr:row>0</xdr:row>
      <xdr:rowOff>228601</xdr:rowOff>
    </xdr:from>
    <xdr:to>
      <xdr:col>9</xdr:col>
      <xdr:colOff>628650</xdr:colOff>
      <xdr:row>6</xdr:row>
      <xdr:rowOff>66676</xdr:rowOff>
    </xdr:to>
    <xdr:sp macro="" textlink="">
      <xdr:nvSpPr>
        <xdr:cNvPr id="9" name="Speech Bubble: Rectangle 6">
          <a:extLst>
            <a:ext uri="{FF2B5EF4-FFF2-40B4-BE49-F238E27FC236}">
              <a16:creationId xmlns:a16="http://schemas.microsoft.com/office/drawing/2014/main" id="{CDC603D9-3BCD-443A-A90F-DCCAEA791DB6}"/>
            </a:ext>
          </a:extLst>
        </xdr:cNvPr>
        <xdr:cNvSpPr/>
      </xdr:nvSpPr>
      <xdr:spPr>
        <a:xfrm>
          <a:off x="4267200" y="190501"/>
          <a:ext cx="1828800" cy="1019175"/>
        </a:xfrm>
        <a:prstGeom prst="wedgeRectCallout">
          <a:avLst>
            <a:gd name="adj1" fmla="val -90101"/>
            <a:gd name="adj2" fmla="val 138654"/>
          </a:avLst>
        </a:prstGeom>
        <a:solidFill>
          <a:schemeClr val="accent3">
            <a:lumMod val="40000"/>
            <a:lumOff val="6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lt-LT" sz="1400" b="1" baseline="0">
              <a:solidFill>
                <a:schemeClr val="accent1">
                  <a:lumMod val="50000"/>
                </a:schemeClr>
              </a:solidFill>
            </a:rPr>
            <a:t>For the Budget Heading 1, enter the </a:t>
          </a:r>
          <a:r>
            <a:rPr lang="en-US" sz="1400" b="1" baseline="0">
              <a:solidFill>
                <a:schemeClr val="accent1">
                  <a:lumMod val="50000"/>
                </a:schemeClr>
              </a:solidFill>
            </a:rPr>
            <a:t>title</a:t>
          </a:r>
          <a:r>
            <a:rPr lang="lt-LT" sz="1400" b="1" baseline="0">
              <a:solidFill>
                <a:schemeClr val="accent1">
                  <a:lumMod val="50000"/>
                </a:schemeClr>
              </a:solidFill>
            </a:rPr>
            <a:t> and the registration No of</a:t>
          </a:r>
          <a:r>
            <a:rPr lang="ru-RU" sz="1400" b="1" baseline="0">
              <a:solidFill>
                <a:schemeClr val="accent1">
                  <a:lumMod val="50000"/>
                </a:schemeClr>
              </a:solidFill>
            </a:rPr>
            <a:t> </a:t>
          </a:r>
          <a:r>
            <a:rPr lang="lt-LT" sz="1400" b="1" baseline="0">
              <a:solidFill>
                <a:schemeClr val="accent1">
                  <a:lumMod val="50000"/>
                </a:schemeClr>
              </a:solidFill>
            </a:rPr>
            <a:t>the Beneficiary's organisation</a:t>
          </a:r>
          <a:r>
            <a:rPr lang="en-GB" sz="1400" b="1" baseline="0">
              <a:solidFill>
                <a:schemeClr val="accent1">
                  <a:lumMod val="50000"/>
                </a:schemeClr>
              </a:solidFill>
            </a:rPr>
            <a:t>.</a:t>
          </a:r>
          <a:endParaRPr lang="en-US" sz="1400" b="1">
            <a:solidFill>
              <a:schemeClr val="accent1">
                <a:lumMod val="50000"/>
              </a:schemeClr>
            </a:solidFill>
          </a:endParaRPr>
        </a:p>
      </xdr:txBody>
    </xdr:sp>
    <xdr:clientData/>
  </xdr:twoCellAnchor>
  <xdr:twoCellAnchor>
    <xdr:from>
      <xdr:col>13</xdr:col>
      <xdr:colOff>59531</xdr:colOff>
      <xdr:row>12</xdr:row>
      <xdr:rowOff>148431</xdr:rowOff>
    </xdr:from>
    <xdr:to>
      <xdr:col>16</xdr:col>
      <xdr:colOff>232251</xdr:colOff>
      <xdr:row>16</xdr:row>
      <xdr:rowOff>197644</xdr:rowOff>
    </xdr:to>
    <xdr:sp macro="" textlink="">
      <xdr:nvSpPr>
        <xdr:cNvPr id="10" name="Speech Bubble: Rectangle 12">
          <a:extLst>
            <a:ext uri="{FF2B5EF4-FFF2-40B4-BE49-F238E27FC236}">
              <a16:creationId xmlns:a16="http://schemas.microsoft.com/office/drawing/2014/main" id="{8A72AD4A-16B6-4DD5-ACB8-A729B84D54DF}"/>
            </a:ext>
          </a:extLst>
        </xdr:cNvPr>
        <xdr:cNvSpPr/>
      </xdr:nvSpPr>
      <xdr:spPr>
        <a:xfrm>
          <a:off x="13013531" y="3005931"/>
          <a:ext cx="2172970" cy="1525588"/>
        </a:xfrm>
        <a:prstGeom prst="wedgeRectCallout">
          <a:avLst>
            <a:gd name="adj1" fmla="val -110922"/>
            <a:gd name="adj2" fmla="val 139436"/>
          </a:avLst>
        </a:prstGeom>
        <a:solidFill>
          <a:schemeClr val="accent3">
            <a:lumMod val="40000"/>
            <a:lumOff val="6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lt-LT" sz="1400" b="1" baseline="0">
              <a:solidFill>
                <a:schemeClr val="accent1">
                  <a:lumMod val="50000"/>
                </a:schemeClr>
              </a:solidFill>
            </a:rPr>
            <a:t>Please check all total amounts with the information indicated in the reported budget </a:t>
          </a:r>
          <a:r>
            <a:rPr lang="en-US" sz="1400" b="1" baseline="0">
              <a:solidFill>
                <a:schemeClr val="accent1">
                  <a:lumMod val="50000"/>
                </a:schemeClr>
              </a:solidFill>
            </a:rPr>
            <a:t>items</a:t>
          </a:r>
          <a:r>
            <a:rPr lang="lt-LT" sz="1400" b="1" baseline="0">
              <a:solidFill>
                <a:schemeClr val="accent1">
                  <a:lumMod val="50000"/>
                </a:schemeClr>
              </a:solidFill>
            </a:rPr>
            <a:t> of the Table 5</a:t>
          </a:r>
          <a:r>
            <a:rPr lang="en-GB" sz="1400" b="1" baseline="0">
              <a:solidFill>
                <a:schemeClr val="accent1">
                  <a:lumMod val="50000"/>
                </a:schemeClr>
              </a:solidFill>
            </a:rPr>
            <a:t>.</a:t>
          </a:r>
          <a:r>
            <a:rPr lang="lt-LT" sz="1400" b="1" baseline="0">
              <a:solidFill>
                <a:schemeClr val="accent1">
                  <a:lumMod val="50000"/>
                </a:schemeClr>
              </a:solidFill>
            </a:rPr>
            <a:t> </a:t>
          </a:r>
          <a:endParaRPr lang="en-US" sz="1400" b="1" baseline="0">
            <a:solidFill>
              <a:schemeClr val="accent1">
                <a:lumMod val="50000"/>
              </a:schemeClr>
            </a:solidFill>
          </a:endParaRPr>
        </a:p>
      </xdr:txBody>
    </xdr:sp>
    <xdr:clientData/>
  </xdr:twoCellAnchor>
  <xdr:twoCellAnchor>
    <xdr:from>
      <xdr:col>2</xdr:col>
      <xdr:colOff>1390649</xdr:colOff>
      <xdr:row>11</xdr:row>
      <xdr:rowOff>0</xdr:rowOff>
    </xdr:from>
    <xdr:to>
      <xdr:col>3</xdr:col>
      <xdr:colOff>1533524</xdr:colOff>
      <xdr:row>12</xdr:row>
      <xdr:rowOff>342900</xdr:rowOff>
    </xdr:to>
    <xdr:sp macro="" textlink="">
      <xdr:nvSpPr>
        <xdr:cNvPr id="11" name="Rectangle: Rounded Corners 13">
          <a:extLst>
            <a:ext uri="{FF2B5EF4-FFF2-40B4-BE49-F238E27FC236}">
              <a16:creationId xmlns:a16="http://schemas.microsoft.com/office/drawing/2014/main" id="{BEB32925-DDF6-4178-9A8A-9DBA863B6D39}"/>
            </a:ext>
          </a:extLst>
        </xdr:cNvPr>
        <xdr:cNvSpPr/>
      </xdr:nvSpPr>
      <xdr:spPr>
        <a:xfrm>
          <a:off x="1828799" y="2095500"/>
          <a:ext cx="609600" cy="381000"/>
        </a:xfrm>
        <a:prstGeom prst="roundRect">
          <a:avLst/>
        </a:prstGeom>
        <a:noFill/>
        <a:ln w="317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82550</xdr:colOff>
      <xdr:row>13</xdr:row>
      <xdr:rowOff>124619</xdr:rowOff>
    </xdr:from>
    <xdr:to>
      <xdr:col>6</xdr:col>
      <xdr:colOff>716280</xdr:colOff>
      <xdr:row>15</xdr:row>
      <xdr:rowOff>238125</xdr:rowOff>
    </xdr:to>
    <xdr:sp macro="" textlink="">
      <xdr:nvSpPr>
        <xdr:cNvPr id="12" name="Speech Bubble: Rectangle 15">
          <a:extLst>
            <a:ext uri="{FF2B5EF4-FFF2-40B4-BE49-F238E27FC236}">
              <a16:creationId xmlns:a16="http://schemas.microsoft.com/office/drawing/2014/main" id="{D3376B0C-2B55-431C-8FEE-3AD60AC732C6}"/>
            </a:ext>
          </a:extLst>
        </xdr:cNvPr>
        <xdr:cNvSpPr/>
      </xdr:nvSpPr>
      <xdr:spPr>
        <a:xfrm>
          <a:off x="3928269" y="3351213"/>
          <a:ext cx="2848292" cy="851693"/>
        </a:xfrm>
        <a:prstGeom prst="wedgeRectCallout">
          <a:avLst>
            <a:gd name="adj1" fmla="val -94714"/>
            <a:gd name="adj2" fmla="val -52331"/>
          </a:avLst>
        </a:prstGeom>
        <a:solidFill>
          <a:schemeClr val="accent3">
            <a:lumMod val="40000"/>
            <a:lumOff val="6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baseline="0">
              <a:solidFill>
                <a:schemeClr val="accent1">
                  <a:lumMod val="50000"/>
                </a:schemeClr>
              </a:solidFill>
            </a:rPr>
            <a:t>It </a:t>
          </a:r>
          <a:r>
            <a:rPr lang="lt-LT" sz="1400" b="1" baseline="0">
              <a:solidFill>
                <a:schemeClr val="accent1">
                  <a:lumMod val="50000"/>
                </a:schemeClr>
              </a:solidFill>
            </a:rPr>
            <a:t>is </a:t>
          </a:r>
          <a:r>
            <a:rPr lang="en-US" sz="1400" b="1" baseline="0">
              <a:solidFill>
                <a:schemeClr val="accent1">
                  <a:lumMod val="50000"/>
                </a:schemeClr>
              </a:solidFill>
            </a:rPr>
            <a:t>preferable </a:t>
          </a:r>
          <a:r>
            <a:rPr lang="lt-LT" sz="1400" b="1" baseline="0">
              <a:solidFill>
                <a:schemeClr val="accent1">
                  <a:lumMod val="50000"/>
                </a:schemeClr>
              </a:solidFill>
            </a:rPr>
            <a:t>to indicate not only the N</a:t>
          </a:r>
          <a:r>
            <a:rPr lang="en-US" sz="1400" b="1" baseline="0">
              <a:solidFill>
                <a:schemeClr val="accent1">
                  <a:lumMod val="50000"/>
                </a:schemeClr>
              </a:solidFill>
            </a:rPr>
            <a:t>o</a:t>
          </a:r>
          <a:r>
            <a:rPr lang="lt-LT" sz="1400" b="1" baseline="0">
              <a:solidFill>
                <a:schemeClr val="accent1">
                  <a:lumMod val="50000"/>
                </a:schemeClr>
              </a:solidFill>
            </a:rPr>
            <a:t> of the document, but the </a:t>
          </a:r>
          <a:r>
            <a:rPr lang="en-US" sz="1400" b="1" baseline="0">
              <a:solidFill>
                <a:schemeClr val="accent1">
                  <a:lumMod val="50000"/>
                </a:schemeClr>
              </a:solidFill>
            </a:rPr>
            <a:t>title</a:t>
          </a:r>
          <a:r>
            <a:rPr lang="lt-LT" sz="1400" b="1" baseline="0">
              <a:solidFill>
                <a:schemeClr val="accent1">
                  <a:lumMod val="50000"/>
                </a:schemeClr>
              </a:solidFill>
            </a:rPr>
            <a:t> of it as well</a:t>
          </a:r>
          <a:r>
            <a:rPr lang="en-GB" sz="1400" b="1" baseline="0">
              <a:solidFill>
                <a:schemeClr val="accent1">
                  <a:lumMod val="50000"/>
                </a:schemeClr>
              </a:solidFill>
            </a:rPr>
            <a:t>.</a:t>
          </a:r>
          <a:endParaRPr lang="lt-LT" sz="1400" b="1" baseline="0">
            <a:solidFill>
              <a:schemeClr val="accent1">
                <a:lumMod val="50000"/>
              </a:schemeClr>
            </a:solidFill>
          </a:endParaRPr>
        </a:p>
        <a:p>
          <a:pPr algn="l"/>
          <a:endParaRPr lang="lt-LT" sz="1400" b="1" baseline="0">
            <a:solidFill>
              <a:srgbClr val="7030A0"/>
            </a:solidFill>
          </a:endParaRPr>
        </a:p>
      </xdr:txBody>
    </xdr:sp>
    <xdr:clientData/>
  </xdr:twoCellAnchor>
  <xdr:twoCellAnchor>
    <xdr:from>
      <xdr:col>7</xdr:col>
      <xdr:colOff>255588</xdr:colOff>
      <xdr:row>38</xdr:row>
      <xdr:rowOff>582612</xdr:rowOff>
    </xdr:from>
    <xdr:to>
      <xdr:col>9</xdr:col>
      <xdr:colOff>1107281</xdr:colOff>
      <xdr:row>38</xdr:row>
      <xdr:rowOff>1644650</xdr:rowOff>
    </xdr:to>
    <xdr:sp macro="" textlink="">
      <xdr:nvSpPr>
        <xdr:cNvPr id="14" name="Speech Bubble: Rectangle 20">
          <a:extLst>
            <a:ext uri="{FF2B5EF4-FFF2-40B4-BE49-F238E27FC236}">
              <a16:creationId xmlns:a16="http://schemas.microsoft.com/office/drawing/2014/main" id="{BA049EE9-9DC1-4EBC-AEA5-C761DB0A6D0B}"/>
            </a:ext>
          </a:extLst>
        </xdr:cNvPr>
        <xdr:cNvSpPr/>
      </xdr:nvSpPr>
      <xdr:spPr>
        <a:xfrm>
          <a:off x="7315994" y="16929893"/>
          <a:ext cx="2542381" cy="1062038"/>
        </a:xfrm>
        <a:prstGeom prst="wedgeRectCallout">
          <a:avLst>
            <a:gd name="adj1" fmla="val -262889"/>
            <a:gd name="adj2" fmla="val 108805"/>
          </a:avLst>
        </a:prstGeom>
        <a:solidFill>
          <a:schemeClr val="accent3">
            <a:lumMod val="40000"/>
            <a:lumOff val="6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baseline="0">
              <a:solidFill>
                <a:schemeClr val="accent1">
                  <a:lumMod val="50000"/>
                </a:schemeClr>
              </a:solidFill>
              <a:latin typeface="+mn-lt"/>
              <a:ea typeface="+mn-ea"/>
              <a:cs typeface="+mn-cs"/>
            </a:rPr>
            <a:t>It</a:t>
          </a:r>
          <a:r>
            <a:rPr lang="en-US" sz="1100" b="1" baseline="0">
              <a:solidFill>
                <a:schemeClr val="lt1"/>
              </a:solidFill>
              <a:effectLst/>
              <a:latin typeface="+mn-lt"/>
              <a:ea typeface="+mn-ea"/>
              <a:cs typeface="+mn-cs"/>
            </a:rPr>
            <a:t> </a:t>
          </a:r>
          <a:r>
            <a:rPr lang="lt-LT" sz="1400" b="1" baseline="0">
              <a:solidFill>
                <a:schemeClr val="accent1">
                  <a:lumMod val="50000"/>
                </a:schemeClr>
              </a:solidFill>
              <a:latin typeface="+mn-lt"/>
              <a:ea typeface="+mn-ea"/>
              <a:cs typeface="+mn-cs"/>
            </a:rPr>
            <a:t>is</a:t>
          </a:r>
          <a:r>
            <a:rPr lang="lt-LT" sz="1100" b="1" baseline="0">
              <a:solidFill>
                <a:schemeClr val="lt1"/>
              </a:solidFill>
              <a:effectLst/>
              <a:latin typeface="+mn-lt"/>
              <a:ea typeface="+mn-ea"/>
              <a:cs typeface="+mn-cs"/>
            </a:rPr>
            <a:t> </a:t>
          </a:r>
          <a:r>
            <a:rPr lang="en-US" sz="1400" b="1" baseline="0">
              <a:solidFill>
                <a:schemeClr val="accent1">
                  <a:lumMod val="50000"/>
                </a:schemeClr>
              </a:solidFill>
              <a:latin typeface="+mn-lt"/>
              <a:ea typeface="+mn-ea"/>
              <a:cs typeface="+mn-cs"/>
            </a:rPr>
            <a:t>preferable</a:t>
          </a:r>
          <a:r>
            <a:rPr lang="en-US" sz="1100" b="1" baseline="0">
              <a:solidFill>
                <a:schemeClr val="lt1"/>
              </a:solidFill>
              <a:effectLst/>
              <a:latin typeface="+mn-lt"/>
              <a:ea typeface="+mn-ea"/>
              <a:cs typeface="+mn-cs"/>
            </a:rPr>
            <a:t> </a:t>
          </a:r>
          <a:r>
            <a:rPr lang="lt-LT" sz="1400" b="1" baseline="0">
              <a:solidFill>
                <a:schemeClr val="accent1">
                  <a:lumMod val="50000"/>
                </a:schemeClr>
              </a:solidFill>
              <a:latin typeface="+mn-lt"/>
              <a:ea typeface="+mn-ea"/>
              <a:cs typeface="+mn-cs"/>
            </a:rPr>
            <a:t>to indicate</a:t>
          </a:r>
          <a:r>
            <a:rPr lang="en-US" sz="1400" b="1" baseline="0">
              <a:solidFill>
                <a:schemeClr val="accent1">
                  <a:lumMod val="50000"/>
                </a:schemeClr>
              </a:solidFill>
              <a:latin typeface="+mn-lt"/>
              <a:ea typeface="+mn-ea"/>
              <a:cs typeface="+mn-cs"/>
            </a:rPr>
            <a:t> the number of activity (e.g., Activity 2.3) the costs reported are related to.</a:t>
          </a:r>
          <a:r>
            <a:rPr lang="lt-LT" sz="1400" b="1" baseline="0">
              <a:solidFill>
                <a:schemeClr val="accent1">
                  <a:lumMod val="50000"/>
                </a:schemeClr>
              </a:solidFill>
              <a:latin typeface="+mn-lt"/>
              <a:ea typeface="+mn-ea"/>
              <a:cs typeface="+mn-cs"/>
            </a:rPr>
            <a:t> </a:t>
          </a:r>
        </a:p>
      </xdr:txBody>
    </xdr:sp>
    <xdr:clientData/>
  </xdr:twoCellAnchor>
  <xdr:twoCellAnchor>
    <xdr:from>
      <xdr:col>5</xdr:col>
      <xdr:colOff>0</xdr:colOff>
      <xdr:row>37</xdr:row>
      <xdr:rowOff>988219</xdr:rowOff>
    </xdr:from>
    <xdr:to>
      <xdr:col>7</xdr:col>
      <xdr:colOff>0</xdr:colOff>
      <xdr:row>38</xdr:row>
      <xdr:rowOff>1507332</xdr:rowOff>
    </xdr:to>
    <xdr:sp macro="" textlink="">
      <xdr:nvSpPr>
        <xdr:cNvPr id="15" name="Rectangle: Rounded Corners 22">
          <a:extLst>
            <a:ext uri="{FF2B5EF4-FFF2-40B4-BE49-F238E27FC236}">
              <a16:creationId xmlns:a16="http://schemas.microsoft.com/office/drawing/2014/main" id="{457E0261-D136-4C5D-8985-A3C31CF27647}"/>
            </a:ext>
          </a:extLst>
        </xdr:cNvPr>
        <xdr:cNvSpPr/>
      </xdr:nvSpPr>
      <xdr:spPr>
        <a:xfrm>
          <a:off x="4631531" y="18871407"/>
          <a:ext cx="2119313" cy="1543050"/>
        </a:xfrm>
        <a:prstGeom prst="roundRect">
          <a:avLst/>
        </a:prstGeom>
        <a:noFill/>
        <a:ln w="317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930275</xdr:colOff>
      <xdr:row>37</xdr:row>
      <xdr:rowOff>273843</xdr:rowOff>
    </xdr:from>
    <xdr:to>
      <xdr:col>7</xdr:col>
      <xdr:colOff>369094</xdr:colOff>
      <xdr:row>38</xdr:row>
      <xdr:rowOff>133350</xdr:rowOff>
    </xdr:to>
    <xdr:sp macro="" textlink="">
      <xdr:nvSpPr>
        <xdr:cNvPr id="16" name="Speech Bubble: Rectangle 21">
          <a:extLst>
            <a:ext uri="{FF2B5EF4-FFF2-40B4-BE49-F238E27FC236}">
              <a16:creationId xmlns:a16="http://schemas.microsoft.com/office/drawing/2014/main" id="{8EA38194-CBA6-4D45-B28B-61E05CBB01E4}"/>
            </a:ext>
          </a:extLst>
        </xdr:cNvPr>
        <xdr:cNvSpPr/>
      </xdr:nvSpPr>
      <xdr:spPr>
        <a:xfrm>
          <a:off x="5776119" y="15597187"/>
          <a:ext cx="1653381" cy="883444"/>
        </a:xfrm>
        <a:prstGeom prst="wedgeRectCallout">
          <a:avLst>
            <a:gd name="adj1" fmla="val -84058"/>
            <a:gd name="adj2" fmla="val 114033"/>
          </a:avLst>
        </a:prstGeom>
        <a:solidFill>
          <a:schemeClr val="accent3">
            <a:lumMod val="40000"/>
            <a:lumOff val="6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lt-LT" sz="1400" b="1">
              <a:solidFill>
                <a:schemeClr val="accent1">
                  <a:lumMod val="50000"/>
                </a:schemeClr>
              </a:solidFill>
            </a:rPr>
            <a:t>Information </a:t>
          </a:r>
          <a:r>
            <a:rPr lang="lt-LT" sz="1400" b="1" baseline="0">
              <a:solidFill>
                <a:schemeClr val="accent1">
                  <a:lumMod val="50000"/>
                </a:schemeClr>
              </a:solidFill>
            </a:rPr>
            <a:t>of the service provider to be entered</a:t>
          </a:r>
          <a:r>
            <a:rPr lang="en-GB" sz="1400" b="1" baseline="0">
              <a:solidFill>
                <a:schemeClr val="accent1">
                  <a:lumMod val="50000"/>
                </a:schemeClr>
              </a:solidFill>
            </a:rPr>
            <a:t>.</a:t>
          </a:r>
          <a:endParaRPr lang="lt-LT" sz="1400" b="1" baseline="0">
            <a:solidFill>
              <a:schemeClr val="accent1">
                <a:lumMod val="50000"/>
              </a:schemeClr>
            </a:solidFill>
          </a:endParaRPr>
        </a:p>
      </xdr:txBody>
    </xdr:sp>
    <xdr:clientData/>
  </xdr:twoCellAnchor>
  <xdr:twoCellAnchor>
    <xdr:from>
      <xdr:col>3</xdr:col>
      <xdr:colOff>0</xdr:colOff>
      <xdr:row>38</xdr:row>
      <xdr:rowOff>0</xdr:rowOff>
    </xdr:from>
    <xdr:to>
      <xdr:col>3</xdr:col>
      <xdr:colOff>1523999</xdr:colOff>
      <xdr:row>40</xdr:row>
      <xdr:rowOff>657225</xdr:rowOff>
    </xdr:to>
    <xdr:sp macro="" textlink="">
      <xdr:nvSpPr>
        <xdr:cNvPr id="17" name="Rectangle: Rounded Corners 23">
          <a:extLst>
            <a:ext uri="{FF2B5EF4-FFF2-40B4-BE49-F238E27FC236}">
              <a16:creationId xmlns:a16="http://schemas.microsoft.com/office/drawing/2014/main" id="{87DFB9AF-50B1-4133-97CB-F3F6442A7093}"/>
            </a:ext>
          </a:extLst>
        </xdr:cNvPr>
        <xdr:cNvSpPr/>
      </xdr:nvSpPr>
      <xdr:spPr>
        <a:xfrm>
          <a:off x="1828800" y="7239000"/>
          <a:ext cx="609599" cy="571500"/>
        </a:xfrm>
        <a:prstGeom prst="roundRect">
          <a:avLst/>
        </a:prstGeom>
        <a:noFill/>
        <a:ln w="317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0</xdr:colOff>
      <xdr:row>25</xdr:row>
      <xdr:rowOff>0</xdr:rowOff>
    </xdr:from>
    <xdr:to>
      <xdr:col>5</xdr:col>
      <xdr:colOff>0</xdr:colOff>
      <xdr:row>26</xdr:row>
      <xdr:rowOff>19050</xdr:rowOff>
    </xdr:to>
    <xdr:sp macro="" textlink="">
      <xdr:nvSpPr>
        <xdr:cNvPr id="18" name="Rectangle: Rounded Corners 25">
          <a:extLst>
            <a:ext uri="{FF2B5EF4-FFF2-40B4-BE49-F238E27FC236}">
              <a16:creationId xmlns:a16="http://schemas.microsoft.com/office/drawing/2014/main" id="{2A6B9535-1495-4E39-8B91-18AA43A19ECE}"/>
            </a:ext>
          </a:extLst>
        </xdr:cNvPr>
        <xdr:cNvSpPr/>
      </xdr:nvSpPr>
      <xdr:spPr>
        <a:xfrm>
          <a:off x="2438400" y="4762500"/>
          <a:ext cx="609600" cy="209550"/>
        </a:xfrm>
        <a:prstGeom prst="roundRect">
          <a:avLst/>
        </a:prstGeom>
        <a:noFill/>
        <a:ln w="317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771525</xdr:colOff>
      <xdr:row>41</xdr:row>
      <xdr:rowOff>9525</xdr:rowOff>
    </xdr:from>
    <xdr:to>
      <xdr:col>12</xdr:col>
      <xdr:colOff>19050</xdr:colOff>
      <xdr:row>41</xdr:row>
      <xdr:rowOff>641985</xdr:rowOff>
    </xdr:to>
    <xdr:sp macro="" textlink="">
      <xdr:nvSpPr>
        <xdr:cNvPr id="19" name="Rectangle: Rounded Corners 26">
          <a:extLst>
            <a:ext uri="{FF2B5EF4-FFF2-40B4-BE49-F238E27FC236}">
              <a16:creationId xmlns:a16="http://schemas.microsoft.com/office/drawing/2014/main" id="{16A5443E-BB0E-4F2A-BA3C-E97CE15CD5DC}"/>
            </a:ext>
          </a:extLst>
        </xdr:cNvPr>
        <xdr:cNvSpPr/>
      </xdr:nvSpPr>
      <xdr:spPr>
        <a:xfrm>
          <a:off x="6705600" y="7820025"/>
          <a:ext cx="628650" cy="184785"/>
        </a:xfrm>
        <a:prstGeom prst="roundRect">
          <a:avLst/>
        </a:prstGeom>
        <a:noFill/>
        <a:ln w="317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390525</xdr:colOff>
      <xdr:row>25</xdr:row>
      <xdr:rowOff>323850</xdr:rowOff>
    </xdr:from>
    <xdr:to>
      <xdr:col>10</xdr:col>
      <xdr:colOff>504825</xdr:colOff>
      <xdr:row>25</xdr:row>
      <xdr:rowOff>342900</xdr:rowOff>
    </xdr:to>
    <xdr:cxnSp macro="">
      <xdr:nvCxnSpPr>
        <xdr:cNvPr id="20" name="Straight Arrow Connector 28">
          <a:extLst>
            <a:ext uri="{FF2B5EF4-FFF2-40B4-BE49-F238E27FC236}">
              <a16:creationId xmlns:a16="http://schemas.microsoft.com/office/drawing/2014/main" id="{0993B2F9-0E57-4A92-9CBD-95E6133CDC64}"/>
            </a:ext>
          </a:extLst>
        </xdr:cNvPr>
        <xdr:cNvCxnSpPr/>
      </xdr:nvCxnSpPr>
      <xdr:spPr>
        <a:xfrm flipV="1">
          <a:off x="2828925" y="4953000"/>
          <a:ext cx="3771900" cy="0"/>
        </a:xfrm>
        <a:prstGeom prst="straightConnector1">
          <a:avLst/>
        </a:prstGeom>
        <a:ln w="31750">
          <a:solidFill>
            <a:schemeClr val="accent1">
              <a:lumMod val="75000"/>
            </a:schemeClr>
          </a:solidFill>
          <a:headEnd type="triangle" w="med" len="med"/>
          <a:tailEnd type="triangle" w="med" len="med"/>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12</xdr:col>
      <xdr:colOff>988219</xdr:colOff>
      <xdr:row>40</xdr:row>
      <xdr:rowOff>584199</xdr:rowOff>
    </xdr:from>
    <xdr:to>
      <xdr:col>16</xdr:col>
      <xdr:colOff>457200</xdr:colOff>
      <xdr:row>43</xdr:row>
      <xdr:rowOff>607218</xdr:rowOff>
    </xdr:to>
    <xdr:sp macro="" textlink="">
      <xdr:nvSpPr>
        <xdr:cNvPr id="22" name="Speech Bubble: Rectangle 33">
          <a:extLst>
            <a:ext uri="{FF2B5EF4-FFF2-40B4-BE49-F238E27FC236}">
              <a16:creationId xmlns:a16="http://schemas.microsoft.com/office/drawing/2014/main" id="{8AEEBF84-23FF-4B47-97B4-BF44E536BC98}"/>
            </a:ext>
          </a:extLst>
        </xdr:cNvPr>
        <xdr:cNvSpPr/>
      </xdr:nvSpPr>
      <xdr:spPr>
        <a:xfrm>
          <a:off x="12942094" y="19324637"/>
          <a:ext cx="2469356" cy="2690019"/>
        </a:xfrm>
        <a:prstGeom prst="wedgeRectCallout">
          <a:avLst>
            <a:gd name="adj1" fmla="val -107419"/>
            <a:gd name="adj2" fmla="val -25754"/>
          </a:avLst>
        </a:prstGeom>
        <a:solidFill>
          <a:schemeClr val="accent3">
            <a:lumMod val="40000"/>
            <a:lumOff val="6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a:solidFill>
                <a:srgbClr val="002060"/>
              </a:solidFill>
            </a:rPr>
            <a:t>Remember </a:t>
          </a:r>
          <a:r>
            <a:rPr lang="lt-LT" sz="1400" b="1" baseline="0">
              <a:solidFill>
                <a:srgbClr val="002060"/>
              </a:solidFill>
            </a:rPr>
            <a:t>to </a:t>
          </a:r>
          <a:r>
            <a:rPr lang="en-US" sz="1400" b="1" baseline="0">
              <a:solidFill>
                <a:srgbClr val="002060"/>
              </a:solidFill>
            </a:rPr>
            <a:t>verify</a:t>
          </a:r>
          <a:r>
            <a:rPr lang="lt-LT" sz="1400" b="1" baseline="0">
              <a:solidFill>
                <a:srgbClr val="002060"/>
              </a:solidFill>
            </a:rPr>
            <a:t> the total amount with the amount in </a:t>
          </a:r>
          <a:r>
            <a:rPr lang="en-US" sz="1400" b="1" baseline="0">
              <a:solidFill>
                <a:srgbClr val="002060"/>
              </a:solidFill>
            </a:rPr>
            <a:t>other</a:t>
          </a:r>
          <a:r>
            <a:rPr lang="lt-LT" sz="1400" b="1" baseline="0">
              <a:solidFill>
                <a:srgbClr val="002060"/>
              </a:solidFill>
            </a:rPr>
            <a:t> </a:t>
          </a:r>
          <a:r>
            <a:rPr lang="en-US" sz="1400" b="1" baseline="0">
              <a:solidFill>
                <a:srgbClr val="002060"/>
              </a:solidFill>
            </a:rPr>
            <a:t>t</a:t>
          </a:r>
          <a:r>
            <a:rPr lang="lt-LT" sz="1400" b="1" baseline="0">
              <a:solidFill>
                <a:srgbClr val="002060"/>
              </a:solidFill>
            </a:rPr>
            <a:t>able</a:t>
          </a:r>
          <a:r>
            <a:rPr lang="en-US" sz="1400" b="1" baseline="0">
              <a:solidFill>
                <a:srgbClr val="002060"/>
              </a:solidFill>
            </a:rPr>
            <a:t>s</a:t>
          </a:r>
          <a:r>
            <a:rPr lang="lt-LT" sz="1400" b="1" baseline="0">
              <a:solidFill>
                <a:srgbClr val="002060"/>
              </a:solidFill>
            </a:rPr>
            <a:t> of the Report</a:t>
          </a:r>
          <a:r>
            <a:rPr lang="en-GB" sz="1400" b="1" baseline="0">
              <a:solidFill>
                <a:srgbClr val="002060"/>
              </a:solidFill>
            </a:rPr>
            <a:t>.</a:t>
          </a:r>
          <a:endParaRPr lang="lt-LT" sz="1400" b="1" baseline="0">
            <a:solidFill>
              <a:srgbClr val="002060"/>
            </a:solidFill>
          </a:endParaRPr>
        </a:p>
        <a:p>
          <a:pPr algn="l"/>
          <a:r>
            <a:rPr lang="lt-LT" sz="1400" b="1" baseline="0">
              <a:solidFill>
                <a:srgbClr val="002060"/>
              </a:solidFill>
            </a:rPr>
            <a:t>Important: </a:t>
          </a:r>
          <a:r>
            <a:rPr lang="en-US" sz="1400" b="1" baseline="0">
              <a:solidFill>
                <a:srgbClr val="002060"/>
              </a:solidFill>
            </a:rPr>
            <a:t>e</a:t>
          </a:r>
          <a:r>
            <a:rPr lang="lt-LT" sz="1400" b="1" baseline="0">
              <a:solidFill>
                <a:srgbClr val="002060"/>
              </a:solidFill>
            </a:rPr>
            <a:t>ntering the information about the documents for the Budget </a:t>
          </a:r>
          <a:r>
            <a:rPr lang="lt-LT" sz="1400" b="1" baseline="0">
              <a:solidFill>
                <a:schemeClr val="accent1">
                  <a:lumMod val="50000"/>
                </a:schemeClr>
              </a:solidFill>
            </a:rPr>
            <a:t>Heading 7 and for the Budget Heading 5 (ex</a:t>
          </a:r>
          <a:r>
            <a:rPr lang="en-US" sz="1400" b="1" baseline="0">
              <a:solidFill>
                <a:schemeClr val="accent1">
                  <a:lumMod val="50000"/>
                </a:schemeClr>
              </a:solidFill>
            </a:rPr>
            <a:t>c</a:t>
          </a:r>
          <a:r>
            <a:rPr lang="lt-LT" sz="1400" b="1" baseline="0">
              <a:solidFill>
                <a:schemeClr val="accent1">
                  <a:lumMod val="50000"/>
                </a:schemeClr>
              </a:solidFill>
            </a:rPr>
            <a:t>ept </a:t>
          </a:r>
          <a:r>
            <a:rPr lang="en-US" sz="1400" b="1" baseline="0">
              <a:solidFill>
                <a:schemeClr val="accent1">
                  <a:lumMod val="50000"/>
                </a:schemeClr>
              </a:solidFill>
            </a:rPr>
            <a:t>for </a:t>
          </a:r>
          <a:r>
            <a:rPr lang="lt-LT" sz="1400" b="1" baseline="0">
              <a:solidFill>
                <a:schemeClr val="accent1">
                  <a:lumMod val="50000"/>
                </a:schemeClr>
              </a:solidFill>
            </a:rPr>
            <a:t>preparation of the technical documentation), is not required</a:t>
          </a:r>
          <a:r>
            <a:rPr lang="en-GB" sz="1400" b="1" baseline="0">
              <a:solidFill>
                <a:schemeClr val="accent1">
                  <a:lumMod val="50000"/>
                </a:schemeClr>
              </a:solidFill>
            </a:rPr>
            <a:t>.</a:t>
          </a:r>
          <a:endParaRPr lang="lt-LT" sz="1400" b="1" baseline="0">
            <a:solidFill>
              <a:schemeClr val="accent1">
                <a:lumMod val="50000"/>
              </a:schemeClr>
            </a:solidFill>
          </a:endParaRPr>
        </a:p>
      </xdr:txBody>
    </xdr:sp>
    <xdr:clientData/>
  </xdr:twoCellAnchor>
  <xdr:twoCellAnchor>
    <xdr:from>
      <xdr:col>0</xdr:col>
      <xdr:colOff>146685</xdr:colOff>
      <xdr:row>41</xdr:row>
      <xdr:rowOff>561975</xdr:rowOff>
    </xdr:from>
    <xdr:to>
      <xdr:col>3</xdr:col>
      <xdr:colOff>337185</xdr:colOff>
      <xdr:row>42</xdr:row>
      <xdr:rowOff>444975</xdr:rowOff>
    </xdr:to>
    <xdr:sp macro="" textlink="">
      <xdr:nvSpPr>
        <xdr:cNvPr id="23" name="Speech Bubble: Rectangle 35">
          <a:extLst>
            <a:ext uri="{FF2B5EF4-FFF2-40B4-BE49-F238E27FC236}">
              <a16:creationId xmlns:a16="http://schemas.microsoft.com/office/drawing/2014/main" id="{C2D59398-0209-4B8E-BF6E-FD7A68012EAE}"/>
            </a:ext>
          </a:extLst>
        </xdr:cNvPr>
        <xdr:cNvSpPr/>
      </xdr:nvSpPr>
      <xdr:spPr>
        <a:xfrm>
          <a:off x="146685" y="23002875"/>
          <a:ext cx="2362200" cy="854550"/>
        </a:xfrm>
        <a:prstGeom prst="wedgeRectCallout">
          <a:avLst>
            <a:gd name="adj1" fmla="val 32745"/>
            <a:gd name="adj2" fmla="val 203081"/>
          </a:avLst>
        </a:prstGeom>
        <a:solidFill>
          <a:schemeClr val="accent3">
            <a:lumMod val="40000"/>
            <a:lumOff val="6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lt-LT" sz="1400" b="1">
              <a:solidFill>
                <a:srgbClr val="002060"/>
              </a:solidFill>
            </a:rPr>
            <a:t>To be signed by the</a:t>
          </a:r>
          <a:r>
            <a:rPr lang="lt-LT" sz="1400" b="1" baseline="0">
              <a:solidFill>
                <a:srgbClr val="002060"/>
              </a:solidFill>
            </a:rPr>
            <a:t> chief accountant of the organisation</a:t>
          </a:r>
          <a:r>
            <a:rPr lang="en-GB" sz="1400" b="1" baseline="0">
              <a:solidFill>
                <a:srgbClr val="002060"/>
              </a:solidFill>
            </a:rPr>
            <a:t>.</a:t>
          </a:r>
          <a:endParaRPr lang="lt-LT" sz="1400" b="1" baseline="0">
            <a:solidFill>
              <a:srgbClr val="002060"/>
            </a:solidFill>
          </a:endParaRPr>
        </a:p>
      </xdr:txBody>
    </xdr:sp>
    <xdr:clientData/>
  </xdr:twoCellAnchor>
  <xdr:twoCellAnchor>
    <xdr:from>
      <xdr:col>3</xdr:col>
      <xdr:colOff>323850</xdr:colOff>
      <xdr:row>17</xdr:row>
      <xdr:rowOff>76200</xdr:rowOff>
    </xdr:from>
    <xdr:to>
      <xdr:col>5</xdr:col>
      <xdr:colOff>190500</xdr:colOff>
      <xdr:row>21</xdr:row>
      <xdr:rowOff>352425</xdr:rowOff>
    </xdr:to>
    <xdr:sp macro="" textlink="">
      <xdr:nvSpPr>
        <xdr:cNvPr id="24" name="Speech Bubble: Rectangle 27">
          <a:extLst>
            <a:ext uri="{FF2B5EF4-FFF2-40B4-BE49-F238E27FC236}">
              <a16:creationId xmlns:a16="http://schemas.microsoft.com/office/drawing/2014/main" id="{4499241A-3B5A-4099-8AF8-CE43D91DC3E5}"/>
            </a:ext>
          </a:extLst>
        </xdr:cNvPr>
        <xdr:cNvSpPr/>
      </xdr:nvSpPr>
      <xdr:spPr>
        <a:xfrm>
          <a:off x="2152650" y="3314700"/>
          <a:ext cx="1085850" cy="876300"/>
        </a:xfrm>
        <a:prstGeom prst="wedgeRectCallout">
          <a:avLst>
            <a:gd name="adj1" fmla="val 13819"/>
            <a:gd name="adj2" fmla="val 130276"/>
          </a:avLst>
        </a:prstGeom>
        <a:solidFill>
          <a:schemeClr val="accent3">
            <a:lumMod val="40000"/>
            <a:lumOff val="6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lang="lt-LT" sz="1400" b="1" baseline="0">
              <a:solidFill>
                <a:srgbClr val="002060"/>
              </a:solidFill>
              <a:latin typeface="+mn-lt"/>
              <a:ea typeface="+mn-ea"/>
              <a:cs typeface="+mn-cs"/>
            </a:rPr>
            <a:t>C</a:t>
          </a:r>
          <a:r>
            <a:rPr lang="en-US" sz="1400" b="1" baseline="0">
              <a:solidFill>
                <a:srgbClr val="002060"/>
              </a:solidFill>
              <a:latin typeface="+mn-lt"/>
              <a:ea typeface="+mn-ea"/>
              <a:cs typeface="+mn-cs"/>
            </a:rPr>
            <a:t>urrency shall be converted into Euro using the monthly accounting exchange rate of the EC</a:t>
          </a:r>
          <a:r>
            <a:rPr lang="lt-LT" sz="1400" b="1" baseline="0">
              <a:solidFill>
                <a:srgbClr val="002060"/>
              </a:solidFill>
              <a:latin typeface="+mn-lt"/>
              <a:ea typeface="+mn-ea"/>
              <a:cs typeface="+mn-cs"/>
            </a:rPr>
            <a:t> (InforEuro)</a:t>
          </a:r>
          <a:r>
            <a:rPr lang="en-US" sz="1400" b="1" baseline="0">
              <a:solidFill>
                <a:srgbClr val="002060"/>
              </a:solidFill>
              <a:latin typeface="+mn-lt"/>
              <a:ea typeface="+mn-ea"/>
              <a:cs typeface="+mn-cs"/>
            </a:rPr>
            <a:t> in the month during which that expenditure was incurred (invoiced</a:t>
          </a:r>
          <a:r>
            <a:rPr lang="en-US" sz="1100">
              <a:solidFill>
                <a:srgbClr val="002060"/>
              </a:solidFill>
              <a:effectLst/>
              <a:latin typeface="+mn-lt"/>
              <a:ea typeface="+mn-ea"/>
              <a:cs typeface="+mn-cs"/>
            </a:rPr>
            <a:t>).</a:t>
          </a:r>
        </a:p>
      </xdr:txBody>
    </xdr:sp>
    <xdr:clientData/>
  </xdr:twoCellAnchor>
  <xdr:twoCellAnchor>
    <xdr:from>
      <xdr:col>12</xdr:col>
      <xdr:colOff>600075</xdr:colOff>
      <xdr:row>24</xdr:row>
      <xdr:rowOff>466724</xdr:rowOff>
    </xdr:from>
    <xdr:to>
      <xdr:col>16</xdr:col>
      <xdr:colOff>28575</xdr:colOff>
      <xdr:row>27</xdr:row>
      <xdr:rowOff>352425</xdr:rowOff>
    </xdr:to>
    <xdr:sp macro="" textlink="">
      <xdr:nvSpPr>
        <xdr:cNvPr id="25" name="Speech Bubble: Rectangle 29">
          <a:extLst>
            <a:ext uri="{FF2B5EF4-FFF2-40B4-BE49-F238E27FC236}">
              <a16:creationId xmlns:a16="http://schemas.microsoft.com/office/drawing/2014/main" id="{B585A2E0-6466-428C-9E2B-0AA838775E6E}"/>
            </a:ext>
          </a:extLst>
        </xdr:cNvPr>
        <xdr:cNvSpPr/>
      </xdr:nvSpPr>
      <xdr:spPr>
        <a:xfrm>
          <a:off x="7915275" y="4762499"/>
          <a:ext cx="1866900" cy="571501"/>
        </a:xfrm>
        <a:prstGeom prst="wedgeRectCallout">
          <a:avLst>
            <a:gd name="adj1" fmla="val -137747"/>
            <a:gd name="adj2" fmla="val -27695"/>
          </a:avLst>
        </a:prstGeom>
        <a:solidFill>
          <a:schemeClr val="accent3">
            <a:lumMod val="40000"/>
            <a:lumOff val="6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lt-LT" sz="1400" b="1" baseline="0">
              <a:solidFill>
                <a:schemeClr val="accent1">
                  <a:lumMod val="50000"/>
                </a:schemeClr>
              </a:solidFill>
            </a:rPr>
            <a:t> </a:t>
          </a:r>
          <a:r>
            <a:rPr lang="lt-LT" sz="1400" b="1" baseline="0">
              <a:solidFill>
                <a:srgbClr val="002060"/>
              </a:solidFill>
            </a:rPr>
            <a:t>Monthly exchange rate  (InforEuro) </a:t>
          </a:r>
          <a:r>
            <a:rPr lang="en-US" sz="1400" b="1" baseline="0">
              <a:solidFill>
                <a:srgbClr val="002060"/>
              </a:solidFill>
              <a:latin typeface="+mn-lt"/>
              <a:ea typeface="+mn-ea"/>
              <a:cs typeface="+mn-cs"/>
            </a:rPr>
            <a:t>with an accuracy of </a:t>
          </a:r>
          <a:r>
            <a:rPr lang="lt-LT" sz="1400" b="1" baseline="0">
              <a:solidFill>
                <a:srgbClr val="002060"/>
              </a:solidFill>
              <a:latin typeface="+mn-lt"/>
              <a:ea typeface="+mn-ea"/>
              <a:cs typeface="+mn-cs"/>
            </a:rPr>
            <a:t>4</a:t>
          </a:r>
          <a:r>
            <a:rPr lang="en-US" sz="1400" b="1" baseline="0">
              <a:solidFill>
                <a:srgbClr val="002060"/>
              </a:solidFill>
              <a:latin typeface="+mn-lt"/>
              <a:ea typeface="+mn-ea"/>
              <a:cs typeface="+mn-cs"/>
            </a:rPr>
            <a:t> digits after comma</a:t>
          </a:r>
          <a:r>
            <a:rPr lang="en-US" sz="1100">
              <a:solidFill>
                <a:srgbClr val="002060"/>
              </a:solidFill>
              <a:effectLst/>
              <a:latin typeface="+mn-lt"/>
              <a:ea typeface="+mn-ea"/>
              <a:cs typeface="+mn-cs"/>
            </a:rPr>
            <a:t>.</a:t>
          </a:r>
          <a:r>
            <a:rPr lang="lt-LT" sz="1100">
              <a:solidFill>
                <a:srgbClr val="002060"/>
              </a:solidFill>
              <a:effectLst/>
              <a:latin typeface="+mn-lt"/>
              <a:ea typeface="+mn-ea"/>
              <a:cs typeface="+mn-cs"/>
            </a:rPr>
            <a:t> </a:t>
          </a:r>
          <a:r>
            <a:rPr lang="lt-LT" sz="1400" b="1" baseline="0">
              <a:solidFill>
                <a:srgbClr val="002060"/>
              </a:solidFill>
              <a:latin typeface="+mn-lt"/>
              <a:ea typeface="+mn-ea"/>
              <a:cs typeface="+mn-cs"/>
            </a:rPr>
            <a:t>Rounding shall be made according to the mathematical rounding rule</a:t>
          </a:r>
          <a:r>
            <a:rPr lang="en-GB" sz="1400" b="1" baseline="0">
              <a:solidFill>
                <a:srgbClr val="002060"/>
              </a:solidFill>
              <a:latin typeface="+mn-lt"/>
              <a:ea typeface="+mn-ea"/>
              <a:cs typeface="+mn-cs"/>
            </a:rPr>
            <a:t>.</a:t>
          </a:r>
          <a:endParaRPr lang="lt-LT" sz="1400" b="1" baseline="0">
            <a:solidFill>
              <a:srgbClr val="002060"/>
            </a:solidFill>
            <a:latin typeface="+mn-lt"/>
            <a:ea typeface="+mn-ea"/>
            <a:cs typeface="+mn-cs"/>
          </a:endParaRPr>
        </a:p>
      </xdr:txBody>
    </xdr:sp>
    <xdr:clientData/>
  </xdr:twoCellAnchor>
  <xdr:twoCellAnchor>
    <xdr:from>
      <xdr:col>3</xdr:col>
      <xdr:colOff>138587</xdr:colOff>
      <xdr:row>36</xdr:row>
      <xdr:rowOff>66676</xdr:rowOff>
    </xdr:from>
    <xdr:to>
      <xdr:col>4</xdr:col>
      <xdr:colOff>464818</xdr:colOff>
      <xdr:row>38</xdr:row>
      <xdr:rowOff>409894</xdr:rowOff>
    </xdr:to>
    <xdr:sp macro="" textlink="">
      <xdr:nvSpPr>
        <xdr:cNvPr id="27" name="Speech Bubble: Rectangle 21">
          <a:extLst>
            <a:ext uri="{FF2B5EF4-FFF2-40B4-BE49-F238E27FC236}">
              <a16:creationId xmlns:a16="http://schemas.microsoft.com/office/drawing/2014/main" id="{CE573C35-0B27-4870-AD01-7987339DCCC4}"/>
            </a:ext>
          </a:extLst>
        </xdr:cNvPr>
        <xdr:cNvSpPr/>
      </xdr:nvSpPr>
      <xdr:spPr>
        <a:xfrm>
          <a:off x="2310287" y="17354551"/>
          <a:ext cx="2097881" cy="1943418"/>
        </a:xfrm>
        <a:prstGeom prst="wedgeRectCallout">
          <a:avLst>
            <a:gd name="adj1" fmla="val -81284"/>
            <a:gd name="adj2" fmla="val 119727"/>
          </a:avLst>
        </a:prstGeom>
        <a:solidFill>
          <a:srgbClr val="9BBB59">
            <a:lumMod val="40000"/>
            <a:lumOff val="60000"/>
          </a:srgbClr>
        </a:solidFill>
        <a:ln w="25400" cap="flat" cmpd="sng" algn="ctr">
          <a:solidFill>
            <a:srgbClr val="9BBB59">
              <a:lumMod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b="1" baseline="0">
              <a:solidFill>
                <a:schemeClr val="accent1">
                  <a:lumMod val="50000"/>
                </a:schemeClr>
              </a:solidFill>
              <a:latin typeface="+mn-lt"/>
              <a:ea typeface="+mn-ea"/>
              <a:cs typeface="+mn-cs"/>
            </a:rPr>
            <a:t>It </a:t>
          </a:r>
          <a:r>
            <a:rPr lang="lt-LT" sz="1400" b="1" baseline="0">
              <a:solidFill>
                <a:schemeClr val="accent1">
                  <a:lumMod val="50000"/>
                </a:schemeClr>
              </a:solidFill>
              <a:latin typeface="+mn-lt"/>
              <a:ea typeface="+mn-ea"/>
              <a:cs typeface="+mn-cs"/>
            </a:rPr>
            <a:t>is </a:t>
          </a:r>
          <a:r>
            <a:rPr lang="en-US" sz="1400" b="1" baseline="0">
              <a:solidFill>
                <a:schemeClr val="accent1">
                  <a:lumMod val="50000"/>
                </a:schemeClr>
              </a:solidFill>
              <a:latin typeface="+mn-lt"/>
              <a:ea typeface="+mn-ea"/>
              <a:cs typeface="+mn-cs"/>
            </a:rPr>
            <a:t>preferable </a:t>
          </a:r>
          <a:r>
            <a:rPr lang="lt-LT" sz="1400" b="1" baseline="0">
              <a:solidFill>
                <a:schemeClr val="accent1">
                  <a:lumMod val="50000"/>
                </a:schemeClr>
              </a:solidFill>
              <a:latin typeface="+mn-lt"/>
              <a:ea typeface="+mn-ea"/>
              <a:cs typeface="+mn-cs"/>
            </a:rPr>
            <a:t>to indicate</a:t>
          </a:r>
          <a:r>
            <a:rPr lang="en-GB" sz="1400" b="1" baseline="0">
              <a:solidFill>
                <a:schemeClr val="accent1">
                  <a:lumMod val="50000"/>
                </a:schemeClr>
              </a:solidFill>
              <a:latin typeface="+mn-lt"/>
              <a:ea typeface="+mn-ea"/>
              <a:cs typeface="+mn-cs"/>
            </a:rPr>
            <a:t> the</a:t>
          </a:r>
          <a:r>
            <a:rPr lang="en-US" sz="1400" b="1" baseline="0">
              <a:solidFill>
                <a:schemeClr val="accent1">
                  <a:lumMod val="50000"/>
                </a:schemeClr>
              </a:solidFill>
              <a:latin typeface="+mn-lt"/>
              <a:ea typeface="+mn-ea"/>
              <a:cs typeface="+mn-cs"/>
            </a:rPr>
            <a:t> </a:t>
          </a:r>
          <a:r>
            <a:rPr lang="en-US" sz="1400" b="1" baseline="0" noProof="0">
              <a:solidFill>
                <a:schemeClr val="accent1">
                  <a:lumMod val="50000"/>
                </a:schemeClr>
              </a:solidFill>
              <a:latin typeface="+mn-lt"/>
              <a:ea typeface="+mn-ea"/>
              <a:cs typeface="+mn-cs"/>
            </a:rPr>
            <a:t>No of</a:t>
          </a:r>
          <a:r>
            <a:rPr lang="lt-LT" sz="1400" b="1" baseline="0" noProof="0">
              <a:solidFill>
                <a:schemeClr val="accent1">
                  <a:lumMod val="50000"/>
                </a:schemeClr>
              </a:solidFill>
              <a:latin typeface="+mn-lt"/>
              <a:ea typeface="+mn-ea"/>
              <a:cs typeface="+mn-cs"/>
            </a:rPr>
            <a:t> </a:t>
          </a:r>
          <a:r>
            <a:rPr lang="en-GB" sz="1400" b="1" baseline="0" noProof="0">
              <a:solidFill>
                <a:schemeClr val="accent1">
                  <a:lumMod val="50000"/>
                </a:schemeClr>
              </a:solidFill>
              <a:latin typeface="+mn-lt"/>
              <a:ea typeface="+mn-ea"/>
              <a:cs typeface="+mn-cs"/>
            </a:rPr>
            <a:t>th </a:t>
          </a:r>
          <a:r>
            <a:rPr lang="lt-LT" sz="1400" b="1" baseline="0" noProof="0">
              <a:solidFill>
                <a:schemeClr val="accent1">
                  <a:lumMod val="50000"/>
                </a:schemeClr>
              </a:solidFill>
              <a:latin typeface="+mn-lt"/>
              <a:ea typeface="+mn-ea"/>
              <a:cs typeface="+mn-cs"/>
            </a:rPr>
            <a:t>Annex </a:t>
          </a:r>
          <a:r>
            <a:rPr lang="en-US" sz="1400" b="1" baseline="0" noProof="0">
              <a:solidFill>
                <a:schemeClr val="accent1">
                  <a:lumMod val="50000"/>
                </a:schemeClr>
              </a:solidFill>
              <a:latin typeface="+mn-lt"/>
              <a:ea typeface="+mn-ea"/>
              <a:cs typeface="+mn-cs"/>
            </a:rPr>
            <a:t>to</a:t>
          </a:r>
          <a:r>
            <a:rPr lang="lt-LT" sz="1400" b="1" baseline="0" noProof="0">
              <a:solidFill>
                <a:schemeClr val="accent1">
                  <a:lumMod val="50000"/>
                </a:schemeClr>
              </a:solidFill>
              <a:latin typeface="+mn-lt"/>
              <a:ea typeface="+mn-ea"/>
              <a:cs typeface="+mn-cs"/>
            </a:rPr>
            <a:t> the Report </a:t>
          </a:r>
          <a:r>
            <a:rPr lang="en-US" sz="1400" b="1" baseline="0" noProof="0">
              <a:solidFill>
                <a:schemeClr val="accent1">
                  <a:lumMod val="50000"/>
                </a:schemeClr>
              </a:solidFill>
              <a:latin typeface="+mn-lt"/>
              <a:ea typeface="+mn-ea"/>
              <a:cs typeface="+mn-cs"/>
            </a:rPr>
            <a:t>where </a:t>
          </a:r>
          <a:r>
            <a:rPr lang="lt-LT" sz="1400" b="1" baseline="0" noProof="0">
              <a:solidFill>
                <a:schemeClr val="accent1">
                  <a:lumMod val="50000"/>
                </a:schemeClr>
              </a:solidFill>
              <a:latin typeface="+mn-lt"/>
              <a:ea typeface="+mn-ea"/>
              <a:cs typeface="+mn-cs"/>
            </a:rPr>
            <a:t>the participants</a:t>
          </a:r>
          <a:r>
            <a:rPr lang="en-US" sz="1400" b="1" baseline="0" noProof="0">
              <a:solidFill>
                <a:schemeClr val="accent1">
                  <a:lumMod val="50000"/>
                </a:schemeClr>
              </a:solidFill>
              <a:latin typeface="+mn-lt"/>
              <a:ea typeface="+mn-ea"/>
              <a:cs typeface="+mn-cs"/>
            </a:rPr>
            <a:t> of the event</a:t>
          </a:r>
          <a:r>
            <a:rPr lang="lt-LT" sz="1400" b="1" baseline="0" noProof="0">
              <a:solidFill>
                <a:schemeClr val="accent1">
                  <a:lumMod val="50000"/>
                </a:schemeClr>
              </a:solidFill>
              <a:latin typeface="+mn-lt"/>
              <a:ea typeface="+mn-ea"/>
              <a:cs typeface="+mn-cs"/>
            </a:rPr>
            <a:t> are listed</a:t>
          </a:r>
          <a:r>
            <a:rPr lang="en-US" sz="1400" b="1" baseline="0" noProof="0">
              <a:solidFill>
                <a:schemeClr val="accent1">
                  <a:lumMod val="50000"/>
                </a:schemeClr>
              </a:solidFill>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lang="en-US" sz="1400" b="1" baseline="0" noProof="0">
              <a:solidFill>
                <a:schemeClr val="accent1">
                  <a:lumMod val="50000"/>
                </a:schemeClr>
              </a:solidFill>
              <a:latin typeface="+mn-lt"/>
              <a:ea typeface="+mn-ea"/>
              <a:cs typeface="+mn-cs"/>
            </a:rPr>
            <a:t>Otherwise the participants shall be mentioned in the table. </a:t>
          </a:r>
          <a:endParaRPr lang="lt-LT" sz="1400" b="1" baseline="0" noProof="0">
            <a:solidFill>
              <a:schemeClr val="accent1">
                <a:lumMod val="50000"/>
              </a:schemeClr>
            </a:solidFill>
            <a:latin typeface="+mn-lt"/>
            <a:ea typeface="+mn-ea"/>
            <a:cs typeface="+mn-cs"/>
          </a:endParaRPr>
        </a:p>
      </xdr:txBody>
    </xdr:sp>
    <xdr:clientData/>
  </xdr:twoCellAnchor>
  <xdr:twoCellAnchor>
    <xdr:from>
      <xdr:col>3</xdr:col>
      <xdr:colOff>1390651</xdr:colOff>
      <xdr:row>0</xdr:row>
      <xdr:rowOff>269241</xdr:rowOff>
    </xdr:from>
    <xdr:to>
      <xdr:col>6</xdr:col>
      <xdr:colOff>706439</xdr:colOff>
      <xdr:row>5</xdr:row>
      <xdr:rowOff>20637</xdr:rowOff>
    </xdr:to>
    <xdr:sp macro="" textlink="">
      <xdr:nvSpPr>
        <xdr:cNvPr id="29" name="Speech Bubble: Rectangle 21">
          <a:extLst>
            <a:ext uri="{FF2B5EF4-FFF2-40B4-BE49-F238E27FC236}">
              <a16:creationId xmlns:a16="http://schemas.microsoft.com/office/drawing/2014/main" id="{B608A7E4-9EEC-4A0C-BD01-355AF3244A16}"/>
            </a:ext>
          </a:extLst>
        </xdr:cNvPr>
        <xdr:cNvSpPr/>
      </xdr:nvSpPr>
      <xdr:spPr>
        <a:xfrm>
          <a:off x="3660776" y="269241"/>
          <a:ext cx="3395663" cy="783271"/>
        </a:xfrm>
        <a:prstGeom prst="wedgeRectCallout">
          <a:avLst>
            <a:gd name="adj1" fmla="val -57524"/>
            <a:gd name="adj2" fmla="val 205666"/>
          </a:avLst>
        </a:prstGeom>
        <a:solidFill>
          <a:schemeClr val="accent3">
            <a:lumMod val="40000"/>
            <a:lumOff val="6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lt-LT" sz="1400" b="1" baseline="0">
              <a:solidFill>
                <a:schemeClr val="accent1">
                  <a:lumMod val="50000"/>
                </a:schemeClr>
              </a:solidFill>
              <a:latin typeface="+mn-lt"/>
              <a:ea typeface="+mn-ea"/>
              <a:cs typeface="+mn-cs"/>
            </a:rPr>
            <a:t>Information </a:t>
          </a:r>
          <a:r>
            <a:rPr lang="en-US" sz="1400" b="1" baseline="0">
              <a:solidFill>
                <a:schemeClr val="accent1">
                  <a:lumMod val="50000"/>
                </a:schemeClr>
              </a:solidFill>
              <a:latin typeface="+mn-lt"/>
              <a:ea typeface="+mn-ea"/>
              <a:cs typeface="+mn-cs"/>
            </a:rPr>
            <a:t>regarding</a:t>
          </a:r>
          <a:r>
            <a:rPr lang="lt-LT" sz="1400" b="1" baseline="0">
              <a:solidFill>
                <a:schemeClr val="accent1">
                  <a:lumMod val="50000"/>
                </a:schemeClr>
              </a:solidFill>
              <a:latin typeface="+mn-lt"/>
              <a:ea typeface="+mn-ea"/>
              <a:cs typeface="+mn-cs"/>
            </a:rPr>
            <a:t> </a:t>
          </a:r>
          <a:r>
            <a:rPr lang="en-US" sz="1400" b="1" baseline="0">
              <a:solidFill>
                <a:schemeClr val="accent1">
                  <a:lumMod val="50000"/>
                </a:schemeClr>
              </a:solidFill>
              <a:latin typeface="+mn-lt"/>
              <a:ea typeface="+mn-ea"/>
              <a:cs typeface="+mn-cs"/>
            </a:rPr>
            <a:t>paid </a:t>
          </a:r>
          <a:r>
            <a:rPr lang="lt-LT" sz="1400" b="1" baseline="0">
              <a:solidFill>
                <a:schemeClr val="accent1">
                  <a:lumMod val="50000"/>
                </a:schemeClr>
              </a:solidFill>
              <a:latin typeface="+mn-lt"/>
              <a:ea typeface="+mn-ea"/>
              <a:cs typeface="+mn-cs"/>
            </a:rPr>
            <a:t>salary ha</a:t>
          </a:r>
          <a:r>
            <a:rPr lang="en-US" sz="1400" b="1" baseline="0">
              <a:solidFill>
                <a:schemeClr val="accent1">
                  <a:lumMod val="50000"/>
                </a:schemeClr>
              </a:solidFill>
              <a:latin typeface="+mn-lt"/>
              <a:ea typeface="+mn-ea"/>
              <a:cs typeface="+mn-cs"/>
            </a:rPr>
            <a:t>s </a:t>
          </a:r>
          <a:r>
            <a:rPr lang="lt-LT" sz="1400" b="1" baseline="0">
              <a:solidFill>
                <a:schemeClr val="accent1">
                  <a:lumMod val="50000"/>
                </a:schemeClr>
              </a:solidFill>
              <a:latin typeface="+mn-lt"/>
              <a:ea typeface="+mn-ea"/>
              <a:cs typeface="+mn-cs"/>
            </a:rPr>
            <a:t>to be provided </a:t>
          </a:r>
          <a:r>
            <a:rPr lang="en-US" sz="1400" b="1" baseline="0">
              <a:solidFill>
                <a:schemeClr val="accent1">
                  <a:lumMod val="50000"/>
                </a:schemeClr>
              </a:solidFill>
              <a:latin typeface="+mn-lt"/>
              <a:ea typeface="+mn-ea"/>
              <a:cs typeface="+mn-cs"/>
            </a:rPr>
            <a:t>for</a:t>
          </a:r>
          <a:r>
            <a:rPr lang="lt-LT" sz="1400" b="1" baseline="0">
              <a:solidFill>
                <a:schemeClr val="accent1">
                  <a:lumMod val="50000"/>
                </a:schemeClr>
              </a:solidFill>
              <a:latin typeface="+mn-lt"/>
              <a:ea typeface="+mn-ea"/>
              <a:cs typeface="+mn-cs"/>
            </a:rPr>
            <a:t> each month</a:t>
          </a:r>
          <a:r>
            <a:rPr lang="en-US" sz="1400" b="1" baseline="0">
              <a:solidFill>
                <a:schemeClr val="accent1">
                  <a:lumMod val="50000"/>
                </a:schemeClr>
              </a:solidFill>
              <a:latin typeface="+mn-lt"/>
              <a:ea typeface="+mn-ea"/>
              <a:cs typeface="+mn-cs"/>
            </a:rPr>
            <a:t>.</a:t>
          </a:r>
        </a:p>
      </xdr:txBody>
    </xdr:sp>
    <xdr:clientData/>
  </xdr:twoCellAnchor>
  <xdr:twoCellAnchor>
    <xdr:from>
      <xdr:col>8</xdr:col>
      <xdr:colOff>428625</xdr:colOff>
      <xdr:row>10</xdr:row>
      <xdr:rowOff>39529</xdr:rowOff>
    </xdr:from>
    <xdr:to>
      <xdr:col>9</xdr:col>
      <xdr:colOff>1187451</xdr:colOff>
      <xdr:row>13</xdr:row>
      <xdr:rowOff>345281</xdr:rowOff>
    </xdr:to>
    <xdr:sp macro="" textlink="">
      <xdr:nvSpPr>
        <xdr:cNvPr id="30" name="Speech Bubble: Rectangle 15">
          <a:extLst>
            <a:ext uri="{FF2B5EF4-FFF2-40B4-BE49-F238E27FC236}">
              <a16:creationId xmlns:a16="http://schemas.microsoft.com/office/drawing/2014/main" id="{B098ECC8-E1CC-455C-A072-EAECEF019D95}"/>
            </a:ext>
          </a:extLst>
        </xdr:cNvPr>
        <xdr:cNvSpPr/>
      </xdr:nvSpPr>
      <xdr:spPr>
        <a:xfrm>
          <a:off x="8774906" y="1980248"/>
          <a:ext cx="1449389" cy="1591627"/>
        </a:xfrm>
        <a:prstGeom prst="wedgeRectCallout">
          <a:avLst>
            <a:gd name="adj1" fmla="val -112467"/>
            <a:gd name="adj2" fmla="val 76743"/>
          </a:avLst>
        </a:prstGeom>
        <a:solidFill>
          <a:schemeClr val="accent3">
            <a:lumMod val="40000"/>
            <a:lumOff val="6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b="1" baseline="0">
              <a:solidFill>
                <a:schemeClr val="accent1">
                  <a:lumMod val="50000"/>
                </a:schemeClr>
              </a:solidFill>
              <a:latin typeface="+mn-lt"/>
              <a:ea typeface="+mn-ea"/>
              <a:cs typeface="+mn-cs"/>
            </a:rPr>
            <a:t>Please verify if dates of issued documents and payments made are in line with the reporting period. </a:t>
          </a:r>
          <a:endParaRPr lang="lt-LT" sz="1400" b="1" baseline="0">
            <a:solidFill>
              <a:schemeClr val="accent1">
                <a:lumMod val="50000"/>
              </a:schemeClr>
            </a:solidFill>
            <a:latin typeface="+mn-lt"/>
            <a:ea typeface="+mn-ea"/>
            <a:cs typeface="+mn-cs"/>
          </a:endParaRPr>
        </a:p>
      </xdr:txBody>
    </xdr:sp>
    <xdr:clientData/>
  </xdr:twoCellAnchor>
  <xdr:twoCellAnchor>
    <xdr:from>
      <xdr:col>2</xdr:col>
      <xdr:colOff>0</xdr:colOff>
      <xdr:row>18</xdr:row>
      <xdr:rowOff>26987</xdr:rowOff>
    </xdr:from>
    <xdr:to>
      <xdr:col>3</xdr:col>
      <xdr:colOff>240824</xdr:colOff>
      <xdr:row>24</xdr:row>
      <xdr:rowOff>7144</xdr:rowOff>
    </xdr:to>
    <xdr:sp macro="" textlink="">
      <xdr:nvSpPr>
        <xdr:cNvPr id="31" name="Speech Bubble: Rectangle 1">
          <a:extLst>
            <a:ext uri="{FF2B5EF4-FFF2-40B4-BE49-F238E27FC236}">
              <a16:creationId xmlns:a16="http://schemas.microsoft.com/office/drawing/2014/main" id="{10E36BDF-EDB6-46F6-A58C-DD339450130F}"/>
            </a:ext>
          </a:extLst>
        </xdr:cNvPr>
        <xdr:cNvSpPr/>
      </xdr:nvSpPr>
      <xdr:spPr>
        <a:xfrm>
          <a:off x="857250" y="5099050"/>
          <a:ext cx="1657668" cy="1825625"/>
        </a:xfrm>
        <a:prstGeom prst="wedgeRectCallout">
          <a:avLst>
            <a:gd name="adj1" fmla="val -76564"/>
            <a:gd name="adj2" fmla="val -21874"/>
          </a:avLst>
        </a:prstGeom>
        <a:solidFill>
          <a:schemeClr val="accent3">
            <a:lumMod val="40000"/>
            <a:lumOff val="60000"/>
          </a:schemeClr>
        </a:solidFill>
        <a:ln>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400" b="1" baseline="0">
              <a:solidFill>
                <a:schemeClr val="accent1">
                  <a:lumMod val="50000"/>
                </a:schemeClr>
              </a:solidFill>
              <a:latin typeface="+mn-lt"/>
              <a:ea typeface="+mn-ea"/>
              <a:cs typeface="+mn-cs"/>
            </a:rPr>
            <a:t>Please ensure that the number of budget item is indicated correctly</a:t>
          </a:r>
          <a:r>
            <a:rPr lang="lt-LT" sz="1400" b="1" baseline="0">
              <a:solidFill>
                <a:schemeClr val="accent1">
                  <a:lumMod val="50000"/>
                </a:schemeClr>
              </a:solidFill>
              <a:latin typeface="+mn-lt"/>
              <a:ea typeface="+mn-ea"/>
              <a:cs typeface="+mn-cs"/>
            </a:rPr>
            <a:t> </a:t>
          </a:r>
          <a:r>
            <a:rPr lang="en-US" sz="1400" b="1" baseline="0">
              <a:solidFill>
                <a:schemeClr val="accent1">
                  <a:lumMod val="50000"/>
                </a:schemeClr>
              </a:solidFill>
              <a:latin typeface="+mn-lt"/>
              <a:ea typeface="+mn-ea"/>
              <a:cs typeface="+mn-cs"/>
            </a:rPr>
            <a:t>and is related to the description of the costs.</a:t>
          </a:r>
          <a:endParaRPr lang="lt-LT" sz="1400" b="1" baseline="0">
            <a:solidFill>
              <a:schemeClr val="accent1">
                <a:lumMod val="50000"/>
              </a:schemeClr>
            </a:solidFill>
            <a:latin typeface="+mn-lt"/>
            <a:ea typeface="+mn-ea"/>
            <a:cs typeface="+mn-cs"/>
          </a:endParaRPr>
        </a:p>
        <a:p>
          <a:pPr algn="l"/>
          <a:endParaRPr lang="en-US" sz="1400" b="1" baseline="0">
            <a:solidFill>
              <a:schemeClr val="accent1">
                <a:lumMod val="50000"/>
              </a:schemeClr>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druskininkai.lt/go.php/lit/Vietimas-ir-kultura"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8"/>
  <sheetViews>
    <sheetView showGridLines="0" tabSelected="1" zoomScale="120" zoomScaleNormal="120" workbookViewId="0">
      <selection activeCell="D25" sqref="D25"/>
    </sheetView>
  </sheetViews>
  <sheetFormatPr defaultRowHeight="15" x14ac:dyDescent="0.25"/>
  <cols>
    <col min="1" max="1" width="9.140625" customWidth="1"/>
    <col min="2" max="2" width="10.5703125" customWidth="1"/>
    <col min="3" max="3" width="11.140625" customWidth="1"/>
    <col min="4" max="4" width="21.42578125" customWidth="1"/>
    <col min="5" max="5" width="11.140625" customWidth="1"/>
    <col min="6" max="6" width="21.42578125" customWidth="1"/>
    <col min="10" max="10" width="9.140625" customWidth="1"/>
  </cols>
  <sheetData>
    <row r="1" spans="1:6" ht="89.25" customHeight="1" x14ac:dyDescent="0.25">
      <c r="A1" s="699"/>
      <c r="B1" s="699"/>
      <c r="C1" s="699"/>
      <c r="D1" s="699"/>
      <c r="E1" s="699"/>
      <c r="F1" s="699"/>
    </row>
    <row r="2" spans="1:6" ht="22.5" customHeight="1" x14ac:dyDescent="0.25">
      <c r="A2" s="710" t="s">
        <v>276</v>
      </c>
      <c r="B2" s="710"/>
      <c r="C2" s="710"/>
      <c r="D2" s="710"/>
      <c r="E2" s="710"/>
      <c r="F2" s="710"/>
    </row>
    <row r="4" spans="1:6" ht="33.75" customHeight="1" x14ac:dyDescent="0.25">
      <c r="A4" s="707" t="s">
        <v>51</v>
      </c>
      <c r="B4" s="707"/>
      <c r="C4" s="709" t="s">
        <v>448</v>
      </c>
      <c r="D4" s="709"/>
      <c r="E4" s="709"/>
      <c r="F4" s="709"/>
    </row>
    <row r="5" spans="1:6" x14ac:dyDescent="0.25">
      <c r="A5" s="708" t="s">
        <v>50</v>
      </c>
      <c r="B5" s="708"/>
      <c r="C5" s="708"/>
      <c r="D5" s="711" t="s">
        <v>449</v>
      </c>
      <c r="E5" s="711"/>
      <c r="F5" s="711"/>
    </row>
    <row r="6" spans="1:6" x14ac:dyDescent="0.25">
      <c r="A6" s="708" t="s">
        <v>5</v>
      </c>
      <c r="B6" s="708"/>
      <c r="C6" s="708"/>
      <c r="D6" s="711" t="s">
        <v>450</v>
      </c>
      <c r="E6" s="711"/>
      <c r="F6" s="711"/>
    </row>
    <row r="7" spans="1:6" ht="45" customHeight="1" x14ac:dyDescent="0.25">
      <c r="A7" s="712" t="s">
        <v>6</v>
      </c>
      <c r="B7" s="708"/>
      <c r="C7" s="708"/>
      <c r="D7" s="702" t="s">
        <v>451</v>
      </c>
      <c r="E7" s="702"/>
      <c r="F7" s="702"/>
    </row>
    <row r="8" spans="1:6" ht="30" customHeight="1" x14ac:dyDescent="0.25">
      <c r="A8" s="708" t="s">
        <v>0</v>
      </c>
      <c r="B8" s="708"/>
      <c r="C8" s="196" t="s">
        <v>1</v>
      </c>
      <c r="D8" s="620" t="s">
        <v>304</v>
      </c>
      <c r="E8" s="638" t="s">
        <v>2</v>
      </c>
      <c r="F8" s="620" t="s">
        <v>453</v>
      </c>
    </row>
    <row r="9" spans="1:6" ht="89.25" customHeight="1" x14ac:dyDescent="0.25">
      <c r="A9" s="705" t="s">
        <v>52</v>
      </c>
      <c r="B9" s="706"/>
      <c r="C9" s="706"/>
      <c r="D9" s="703" t="s">
        <v>452</v>
      </c>
      <c r="E9" s="704"/>
      <c r="F9" s="704"/>
    </row>
    <row r="11" spans="1:6" ht="45" customHeight="1" x14ac:dyDescent="0.25">
      <c r="A11" s="693" t="s">
        <v>176</v>
      </c>
      <c r="B11" s="694"/>
      <c r="C11" s="694"/>
      <c r="D11" s="694"/>
      <c r="E11" s="694"/>
      <c r="F11" s="694"/>
    </row>
    <row r="12" spans="1:6" s="75" customFormat="1" ht="30" customHeight="1" x14ac:dyDescent="0.25">
      <c r="A12" s="700" t="s">
        <v>174</v>
      </c>
      <c r="B12" s="701"/>
      <c r="C12" s="701"/>
      <c r="D12" s="701"/>
      <c r="E12" s="701"/>
      <c r="F12" s="701"/>
    </row>
    <row r="13" spans="1:6" ht="15" customHeight="1" thickBot="1" x14ac:dyDescent="0.3">
      <c r="A13" s="695" t="s">
        <v>53</v>
      </c>
      <c r="B13" s="695"/>
      <c r="C13" s="695"/>
      <c r="D13" s="695"/>
      <c r="E13" s="695"/>
      <c r="F13" s="695"/>
    </row>
    <row r="14" spans="1:6" ht="49.5" customHeight="1" thickBot="1" x14ac:dyDescent="0.3">
      <c r="A14" s="696" t="s">
        <v>3</v>
      </c>
      <c r="B14" s="697"/>
      <c r="C14" s="697"/>
      <c r="D14" s="697"/>
      <c r="E14" s="697"/>
      <c r="F14" s="698"/>
    </row>
    <row r="15" spans="1:6" ht="30" customHeight="1" x14ac:dyDescent="0.25">
      <c r="A15" s="693" t="s">
        <v>177</v>
      </c>
      <c r="B15" s="694"/>
      <c r="C15" s="694"/>
      <c r="D15" s="694"/>
      <c r="E15" s="694"/>
      <c r="F15" s="694"/>
    </row>
    <row r="16" spans="1:6" x14ac:dyDescent="0.25">
      <c r="A16" s="692" t="s">
        <v>4</v>
      </c>
      <c r="B16" s="692"/>
      <c r="C16" s="692"/>
      <c r="D16" s="692"/>
      <c r="E16" s="692"/>
      <c r="F16" s="692"/>
    </row>
    <row r="17" spans="1:6" ht="45" customHeight="1" x14ac:dyDescent="0.25">
      <c r="A17" s="691" t="s">
        <v>175</v>
      </c>
      <c r="B17" s="692"/>
      <c r="C17" s="692"/>
      <c r="D17" s="692"/>
      <c r="E17" s="692"/>
      <c r="F17" s="692"/>
    </row>
    <row r="18" spans="1:6" ht="17.45" customHeight="1" x14ac:dyDescent="0.25">
      <c r="A18" s="691" t="s">
        <v>105</v>
      </c>
      <c r="B18" s="692"/>
      <c r="C18" s="692"/>
      <c r="D18" s="692"/>
      <c r="E18" s="692"/>
      <c r="F18" s="692"/>
    </row>
  </sheetData>
  <mergeCells count="21">
    <mergeCell ref="A1:F1"/>
    <mergeCell ref="A12:F12"/>
    <mergeCell ref="D7:F7"/>
    <mergeCell ref="D9:F9"/>
    <mergeCell ref="A9:C9"/>
    <mergeCell ref="A4:B4"/>
    <mergeCell ref="A8:B8"/>
    <mergeCell ref="C4:F4"/>
    <mergeCell ref="A2:F2"/>
    <mergeCell ref="A11:F11"/>
    <mergeCell ref="D5:F5"/>
    <mergeCell ref="A5:C5"/>
    <mergeCell ref="A7:C7"/>
    <mergeCell ref="D6:F6"/>
    <mergeCell ref="A6:C6"/>
    <mergeCell ref="A18:F18"/>
    <mergeCell ref="A15:F15"/>
    <mergeCell ref="A16:F16"/>
    <mergeCell ref="A17:F17"/>
    <mergeCell ref="A13:F13"/>
    <mergeCell ref="A14:F14"/>
  </mergeCells>
  <hyperlinks>
    <hyperlink ref="D9" r:id="rId1" display="https://www.druskininkai.lt/go.php/lit/Vietimas-ir-kultura" xr:uid="{00000000-0004-0000-0000-000000000000}"/>
  </hyperlinks>
  <pageMargins left="0.7" right="0.7" top="0.75" bottom="0.75" header="0.3" footer="0.3"/>
  <pageSetup paperSize="9" orientation="portrait" r:id="rId2"/>
  <headerFooter>
    <oddHeader>&amp;CLatvia-Lithuania-Belarus ENI CBC programme</oddHeader>
    <oddFooter xml:space="preserve">&amp;L&amp;"-,Italic"Progress Report&amp;R&amp;"-,Italic"Page &amp;P/&amp;N   </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1521C-1E33-411E-9429-CD83D8FFD37B}">
  <sheetPr>
    <pageSetUpPr fitToPage="1"/>
  </sheetPr>
  <dimension ref="A1:E13"/>
  <sheetViews>
    <sheetView showGridLines="0" zoomScale="120" zoomScaleNormal="120" workbookViewId="0">
      <selection activeCell="I7" sqref="I7"/>
    </sheetView>
  </sheetViews>
  <sheetFormatPr defaultColWidth="9.140625" defaultRowHeight="15" x14ac:dyDescent="0.25"/>
  <cols>
    <col min="1" max="1" width="43" style="348" customWidth="1"/>
    <col min="2" max="2" width="15" style="348" customWidth="1"/>
    <col min="3" max="3" width="17.7109375" style="348" customWidth="1"/>
    <col min="4" max="4" width="24.28515625" style="348" customWidth="1"/>
    <col min="5" max="5" width="27.28515625" style="348" customWidth="1"/>
    <col min="6" max="16384" width="9.140625" style="348"/>
  </cols>
  <sheetData>
    <row r="1" spans="1:5" ht="22.5" customHeight="1" x14ac:dyDescent="0.25">
      <c r="A1" s="809" t="s">
        <v>173</v>
      </c>
      <c r="B1" s="809"/>
      <c r="C1" s="809"/>
      <c r="D1" s="809"/>
      <c r="E1" s="809"/>
    </row>
    <row r="2" spans="1:5" x14ac:dyDescent="0.25">
      <c r="C2" s="558"/>
      <c r="D2" s="557"/>
    </row>
    <row r="3" spans="1:5" ht="69.75" customHeight="1" x14ac:dyDescent="0.25">
      <c r="A3" s="166" t="s">
        <v>91</v>
      </c>
      <c r="B3" s="443" t="s">
        <v>140</v>
      </c>
      <c r="C3" s="443" t="s">
        <v>171</v>
      </c>
      <c r="D3" s="442" t="s">
        <v>152</v>
      </c>
      <c r="E3" s="442" t="s">
        <v>153</v>
      </c>
    </row>
    <row r="4" spans="1:5" ht="29.25" customHeight="1" x14ac:dyDescent="0.25">
      <c r="A4" s="619" t="s">
        <v>577</v>
      </c>
      <c r="B4" s="239">
        <v>0</v>
      </c>
      <c r="C4" s="239">
        <v>3000</v>
      </c>
      <c r="D4" s="617">
        <v>1000</v>
      </c>
      <c r="E4" s="617">
        <v>2000</v>
      </c>
    </row>
    <row r="5" spans="1:5" ht="29.25" customHeight="1" x14ac:dyDescent="0.25">
      <c r="A5" s="618" t="s">
        <v>113</v>
      </c>
      <c r="B5" s="239">
        <v>0</v>
      </c>
      <c r="C5" s="239">
        <v>0</v>
      </c>
      <c r="D5" s="617">
        <v>0</v>
      </c>
      <c r="E5" s="617">
        <v>0</v>
      </c>
    </row>
    <row r="6" spans="1:5" ht="29.25" customHeight="1" x14ac:dyDescent="0.25">
      <c r="A6" s="618" t="s">
        <v>113</v>
      </c>
      <c r="B6" s="239">
        <v>0</v>
      </c>
      <c r="C6" s="239">
        <v>0</v>
      </c>
      <c r="D6" s="617">
        <v>0</v>
      </c>
      <c r="E6" s="617">
        <v>0</v>
      </c>
    </row>
    <row r="7" spans="1:5" ht="29.25" customHeight="1" x14ac:dyDescent="0.25">
      <c r="A7" s="618" t="s">
        <v>113</v>
      </c>
      <c r="B7" s="239">
        <v>0</v>
      </c>
      <c r="C7" s="239">
        <v>0</v>
      </c>
      <c r="D7" s="617">
        <v>0</v>
      </c>
      <c r="E7" s="617">
        <v>0</v>
      </c>
    </row>
    <row r="8" spans="1:5" ht="29.25" customHeight="1" x14ac:dyDescent="0.25">
      <c r="A8" s="618"/>
      <c r="B8" s="239">
        <v>0</v>
      </c>
      <c r="C8" s="239">
        <v>0</v>
      </c>
      <c r="D8" s="617">
        <v>0</v>
      </c>
      <c r="E8" s="617">
        <v>0</v>
      </c>
    </row>
    <row r="9" spans="1:5" x14ac:dyDescent="0.25">
      <c r="A9" s="167" t="s">
        <v>92</v>
      </c>
      <c r="B9" s="616"/>
      <c r="C9" s="238">
        <f>SUM(C4:C8)</f>
        <v>3000</v>
      </c>
      <c r="D9" s="97">
        <f>SUM(D4:D8)</f>
        <v>1000</v>
      </c>
      <c r="E9" s="97">
        <f>SUM(E4:E8)</f>
        <v>2000</v>
      </c>
    </row>
    <row r="11" spans="1:5" ht="15" customHeight="1" x14ac:dyDescent="0.25">
      <c r="B11" s="548"/>
    </row>
    <row r="12" spans="1:5" x14ac:dyDescent="0.25">
      <c r="A12" s="1040" t="s">
        <v>158</v>
      </c>
      <c r="B12" s="1040"/>
      <c r="C12" s="1040"/>
      <c r="D12" s="1040"/>
      <c r="E12" s="1040"/>
    </row>
    <row r="13" spans="1:5" ht="45" customHeight="1" x14ac:dyDescent="0.25">
      <c r="A13" s="1037" t="s">
        <v>392</v>
      </c>
      <c r="B13" s="1037"/>
      <c r="C13" s="1037"/>
      <c r="D13" s="237" t="s">
        <v>381</v>
      </c>
      <c r="E13" s="181"/>
    </row>
  </sheetData>
  <mergeCells count="3">
    <mergeCell ref="A1:E1"/>
    <mergeCell ref="A13:C13"/>
    <mergeCell ref="A12:E12"/>
  </mergeCells>
  <pageMargins left="0.7" right="0.7" top="0.75" bottom="0.75" header="0.3" footer="0.3"/>
  <pageSetup paperSize="9" scale="79" fitToHeight="0" orientation="landscape" r:id="rId1"/>
  <headerFooter>
    <oddHeader>&amp;CLatvia-Lithuania-Belarus ENI CBC programme</oddHeader>
    <oddFooter xml:space="preserve">&amp;L&amp;"-,Italic"Progress Report&amp;R&amp;"-,Italic"Page &amp;P/&amp;N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FF56A-29D7-421A-8EC3-03EA781E2742}">
  <sheetPr>
    <pageSetUpPr fitToPage="1"/>
  </sheetPr>
  <dimension ref="A1:L70"/>
  <sheetViews>
    <sheetView showGridLines="0" zoomScale="130" zoomScaleNormal="130" workbookViewId="0">
      <selection activeCell="P31" sqref="P31"/>
    </sheetView>
  </sheetViews>
  <sheetFormatPr defaultColWidth="9.140625" defaultRowHeight="15" x14ac:dyDescent="0.25"/>
  <cols>
    <col min="1" max="7" width="9.140625" style="451"/>
    <col min="8" max="8" width="10.42578125" style="451" customWidth="1"/>
    <col min="9" max="16384" width="9.140625" style="451"/>
  </cols>
  <sheetData>
    <row r="1" spans="1:12" ht="22.5" customHeight="1" x14ac:dyDescent="0.25">
      <c r="A1" s="810" t="s">
        <v>146</v>
      </c>
      <c r="B1" s="810"/>
      <c r="C1" s="810"/>
      <c r="D1" s="810"/>
      <c r="E1" s="810"/>
      <c r="F1" s="810"/>
      <c r="G1" s="810"/>
      <c r="H1" s="810"/>
      <c r="I1" s="810"/>
      <c r="J1" s="810"/>
    </row>
    <row r="2" spans="1:12" x14ac:dyDescent="0.25">
      <c r="A2" s="1001" t="s">
        <v>187</v>
      </c>
      <c r="B2" s="1001"/>
      <c r="C2" s="1001"/>
      <c r="D2" s="1001"/>
      <c r="E2" s="1001"/>
      <c r="F2" s="1001"/>
      <c r="G2" s="1001"/>
      <c r="H2" s="1001"/>
      <c r="I2" s="1001"/>
      <c r="J2" s="1001"/>
    </row>
    <row r="3" spans="1:12" ht="87.75" customHeight="1" thickBot="1" x14ac:dyDescent="0.3">
      <c r="A3" s="1110" t="s">
        <v>188</v>
      </c>
      <c r="B3" s="811"/>
      <c r="C3" s="811"/>
      <c r="D3" s="811"/>
      <c r="E3" s="811"/>
      <c r="F3" s="811"/>
      <c r="G3" s="811"/>
      <c r="H3" s="811"/>
      <c r="I3" s="811"/>
      <c r="J3" s="811"/>
    </row>
    <row r="4" spans="1:12" x14ac:dyDescent="0.25">
      <c r="A4" s="1111" t="s">
        <v>34</v>
      </c>
      <c r="B4" s="1112"/>
      <c r="C4" s="1112"/>
      <c r="D4" s="1112"/>
      <c r="E4" s="1112"/>
      <c r="F4" s="1112"/>
      <c r="G4" s="1112"/>
      <c r="H4" s="1112"/>
      <c r="I4" s="653" t="s">
        <v>37</v>
      </c>
      <c r="J4" s="652" t="s">
        <v>172</v>
      </c>
      <c r="K4" s="23"/>
      <c r="L4" s="3"/>
    </row>
    <row r="5" spans="1:12" x14ac:dyDescent="0.25">
      <c r="A5" s="1090" t="s">
        <v>35</v>
      </c>
      <c r="B5" s="1091"/>
      <c r="C5" s="1091"/>
      <c r="D5" s="1091"/>
      <c r="E5" s="1091"/>
      <c r="F5" s="1091"/>
      <c r="G5" s="1091"/>
      <c r="H5" s="1091"/>
      <c r="I5" s="1091"/>
      <c r="J5" s="1092"/>
    </row>
    <row r="6" spans="1:12" ht="30" customHeight="1" x14ac:dyDescent="0.25">
      <c r="A6" s="1104" t="s">
        <v>638</v>
      </c>
      <c r="B6" s="1105"/>
      <c r="C6" s="1105"/>
      <c r="D6" s="1105"/>
      <c r="E6" s="1105"/>
      <c r="F6" s="1105"/>
      <c r="G6" s="1105"/>
      <c r="H6" s="1105"/>
      <c r="I6" s="9"/>
      <c r="J6" s="9" t="s">
        <v>225</v>
      </c>
    </row>
    <row r="7" spans="1:12" ht="30" customHeight="1" x14ac:dyDescent="0.25">
      <c r="A7" s="1106" t="s">
        <v>639</v>
      </c>
      <c r="B7" s="1107"/>
      <c r="C7" s="1107"/>
      <c r="D7" s="1107"/>
      <c r="E7" s="1107"/>
      <c r="F7" s="1107"/>
      <c r="G7" s="1107"/>
      <c r="H7" s="1108"/>
      <c r="I7" s="9"/>
      <c r="J7" s="9" t="s">
        <v>225</v>
      </c>
    </row>
    <row r="8" spans="1:12" ht="29.25" customHeight="1" x14ac:dyDescent="0.25">
      <c r="A8" s="1106" t="s">
        <v>626</v>
      </c>
      <c r="B8" s="1107"/>
      <c r="C8" s="1107"/>
      <c r="D8" s="1107"/>
      <c r="E8" s="1107"/>
      <c r="F8" s="1107"/>
      <c r="G8" s="1107"/>
      <c r="H8" s="1108"/>
      <c r="I8" s="9"/>
      <c r="J8" s="9" t="s">
        <v>225</v>
      </c>
    </row>
    <row r="9" spans="1:12" ht="29.25" customHeight="1" x14ac:dyDescent="0.25">
      <c r="A9" s="1106" t="s">
        <v>640</v>
      </c>
      <c r="B9" s="994"/>
      <c r="C9" s="994"/>
      <c r="D9" s="994"/>
      <c r="E9" s="994"/>
      <c r="F9" s="994"/>
      <c r="G9" s="994"/>
      <c r="H9" s="1103"/>
      <c r="I9" s="9"/>
      <c r="J9" s="9" t="s">
        <v>225</v>
      </c>
    </row>
    <row r="10" spans="1:12" x14ac:dyDescent="0.25">
      <c r="A10" s="1106" t="s">
        <v>641</v>
      </c>
      <c r="B10" s="1107"/>
      <c r="C10" s="1107"/>
      <c r="D10" s="1107"/>
      <c r="E10" s="1107"/>
      <c r="F10" s="1107"/>
      <c r="G10" s="1107"/>
      <c r="H10" s="1108"/>
      <c r="I10" s="9"/>
      <c r="J10" s="9" t="s">
        <v>225</v>
      </c>
    </row>
    <row r="11" spans="1:12" x14ac:dyDescent="0.25">
      <c r="A11" s="1109" t="s">
        <v>642</v>
      </c>
      <c r="B11" s="1094"/>
      <c r="C11" s="1094"/>
      <c r="D11" s="1094"/>
      <c r="E11" s="1094"/>
      <c r="F11" s="1094"/>
      <c r="G11" s="1094"/>
      <c r="H11" s="1095"/>
      <c r="I11" s="9"/>
      <c r="J11" s="9" t="s">
        <v>225</v>
      </c>
    </row>
    <row r="12" spans="1:12" ht="32.25" customHeight="1" x14ac:dyDescent="0.25">
      <c r="A12" s="1083" t="s">
        <v>643</v>
      </c>
      <c r="B12" s="1081"/>
      <c r="C12" s="1081"/>
      <c r="D12" s="1081"/>
      <c r="E12" s="1081"/>
      <c r="F12" s="1081"/>
      <c r="G12" s="1081"/>
      <c r="H12" s="1082"/>
      <c r="I12" s="9"/>
      <c r="J12" s="9" t="s">
        <v>225</v>
      </c>
    </row>
    <row r="13" spans="1:12" ht="29.25" customHeight="1" x14ac:dyDescent="0.25">
      <c r="A13" s="1083" t="s">
        <v>644</v>
      </c>
      <c r="B13" s="1081"/>
      <c r="C13" s="1081"/>
      <c r="D13" s="1081"/>
      <c r="E13" s="1081"/>
      <c r="F13" s="1081"/>
      <c r="G13" s="1081"/>
      <c r="H13" s="1082"/>
      <c r="I13" s="9"/>
      <c r="J13" s="9" t="s">
        <v>225</v>
      </c>
    </row>
    <row r="14" spans="1:12" ht="30.75" customHeight="1" x14ac:dyDescent="0.25">
      <c r="A14" s="1083" t="s">
        <v>645</v>
      </c>
      <c r="B14" s="1081"/>
      <c r="C14" s="1081"/>
      <c r="D14" s="1081"/>
      <c r="E14" s="1081"/>
      <c r="F14" s="1081"/>
      <c r="G14" s="1081"/>
      <c r="H14" s="1082"/>
      <c r="I14" s="9"/>
      <c r="J14" s="9" t="s">
        <v>225</v>
      </c>
    </row>
    <row r="15" spans="1:12" ht="18.75" customHeight="1" x14ac:dyDescent="0.25">
      <c r="A15" s="1115" t="s">
        <v>36</v>
      </c>
      <c r="B15" s="1116"/>
      <c r="C15" s="1116"/>
      <c r="D15" s="1116"/>
      <c r="E15" s="1116"/>
      <c r="F15" s="1116"/>
      <c r="G15" s="1116"/>
      <c r="H15" s="1116"/>
      <c r="I15" s="1091"/>
      <c r="J15" s="1092"/>
    </row>
    <row r="16" spans="1:12" ht="17.25" customHeight="1" x14ac:dyDescent="0.25">
      <c r="A16" s="1101" t="s">
        <v>528</v>
      </c>
      <c r="B16" s="770"/>
      <c r="C16" s="770"/>
      <c r="D16" s="770"/>
      <c r="E16" s="770"/>
      <c r="F16" s="770"/>
      <c r="G16" s="770"/>
      <c r="H16" s="770"/>
      <c r="I16" s="8"/>
      <c r="J16" s="232" t="s">
        <v>225</v>
      </c>
    </row>
    <row r="17" spans="1:10" ht="32.25" customHeight="1" x14ac:dyDescent="0.25">
      <c r="A17" s="1083" t="s">
        <v>527</v>
      </c>
      <c r="B17" s="1081"/>
      <c r="C17" s="1081"/>
      <c r="D17" s="1081"/>
      <c r="E17" s="1081"/>
      <c r="F17" s="1081"/>
      <c r="G17" s="1081"/>
      <c r="H17" s="1082"/>
      <c r="I17" s="8"/>
      <c r="J17" s="232" t="s">
        <v>225</v>
      </c>
    </row>
    <row r="18" spans="1:10" ht="48" customHeight="1" x14ac:dyDescent="0.25">
      <c r="A18" s="1083" t="s">
        <v>526</v>
      </c>
      <c r="B18" s="1081"/>
      <c r="C18" s="1081"/>
      <c r="D18" s="1081"/>
      <c r="E18" s="1081"/>
      <c r="F18" s="1081"/>
      <c r="G18" s="1081"/>
      <c r="H18" s="1082"/>
      <c r="I18" s="8"/>
      <c r="J18" s="232" t="s">
        <v>225</v>
      </c>
    </row>
    <row r="19" spans="1:10" ht="32.25" customHeight="1" x14ac:dyDescent="0.25">
      <c r="A19" s="1083" t="s">
        <v>525</v>
      </c>
      <c r="B19" s="1081"/>
      <c r="C19" s="1081"/>
      <c r="D19" s="1081"/>
      <c r="E19" s="1081"/>
      <c r="F19" s="1081"/>
      <c r="G19" s="1081"/>
      <c r="H19" s="1082"/>
      <c r="I19" s="8"/>
      <c r="J19" s="232" t="s">
        <v>225</v>
      </c>
    </row>
    <row r="20" spans="1:10" ht="30.75" customHeight="1" x14ac:dyDescent="0.25">
      <c r="A20" s="1083" t="s">
        <v>524</v>
      </c>
      <c r="B20" s="1081"/>
      <c r="C20" s="1081"/>
      <c r="D20" s="1081"/>
      <c r="E20" s="1081"/>
      <c r="F20" s="1081"/>
      <c r="G20" s="1081"/>
      <c r="H20" s="1082"/>
      <c r="I20" s="8"/>
      <c r="J20" s="232" t="s">
        <v>225</v>
      </c>
    </row>
    <row r="21" spans="1:10" ht="31.5" customHeight="1" x14ac:dyDescent="0.25">
      <c r="A21" s="1083" t="s">
        <v>523</v>
      </c>
      <c r="B21" s="1081"/>
      <c r="C21" s="1081"/>
      <c r="D21" s="1081"/>
      <c r="E21" s="1081"/>
      <c r="F21" s="1081"/>
      <c r="G21" s="1081"/>
      <c r="H21" s="1082"/>
      <c r="I21" s="8"/>
      <c r="J21" s="232" t="s">
        <v>225</v>
      </c>
    </row>
    <row r="22" spans="1:10" ht="17.25" customHeight="1" x14ac:dyDescent="0.25">
      <c r="A22" s="1101" t="s">
        <v>522</v>
      </c>
      <c r="B22" s="770"/>
      <c r="C22" s="770"/>
      <c r="D22" s="770"/>
      <c r="E22" s="770"/>
      <c r="F22" s="770"/>
      <c r="G22" s="770"/>
      <c r="H22" s="770"/>
      <c r="I22" s="8"/>
      <c r="J22" s="232" t="s">
        <v>225</v>
      </c>
    </row>
    <row r="23" spans="1:10" ht="16.5" customHeight="1" x14ac:dyDescent="0.25">
      <c r="A23" s="1098" t="s">
        <v>521</v>
      </c>
      <c r="B23" s="1099"/>
      <c r="C23" s="1099"/>
      <c r="D23" s="1099"/>
      <c r="E23" s="1099"/>
      <c r="F23" s="1099"/>
      <c r="G23" s="1099"/>
      <c r="H23" s="1100"/>
      <c r="I23" s="8"/>
      <c r="J23" s="232" t="s">
        <v>225</v>
      </c>
    </row>
    <row r="24" spans="1:10" ht="19.5" customHeight="1" x14ac:dyDescent="0.25">
      <c r="A24" s="1080" t="s">
        <v>520</v>
      </c>
      <c r="B24" s="1096"/>
      <c r="C24" s="1096"/>
      <c r="D24" s="1096"/>
      <c r="E24" s="1096"/>
      <c r="F24" s="1096"/>
      <c r="G24" s="1096"/>
      <c r="H24" s="1097"/>
      <c r="I24" s="227"/>
      <c r="J24" s="232" t="s">
        <v>225</v>
      </c>
    </row>
    <row r="25" spans="1:10" ht="21.75" customHeight="1" x14ac:dyDescent="0.25">
      <c r="A25" s="1080" t="s">
        <v>519</v>
      </c>
      <c r="B25" s="1096"/>
      <c r="C25" s="1096"/>
      <c r="D25" s="1096"/>
      <c r="E25" s="1096"/>
      <c r="F25" s="1096"/>
      <c r="G25" s="1096"/>
      <c r="H25" s="1097"/>
      <c r="I25" s="227"/>
      <c r="J25" s="232" t="s">
        <v>225</v>
      </c>
    </row>
    <row r="26" spans="1:10" ht="33" customHeight="1" x14ac:dyDescent="0.25">
      <c r="A26" s="1080" t="s">
        <v>518</v>
      </c>
      <c r="B26" s="1096"/>
      <c r="C26" s="1096"/>
      <c r="D26" s="1096"/>
      <c r="E26" s="1096"/>
      <c r="F26" s="1096"/>
      <c r="G26" s="1096"/>
      <c r="H26" s="1097"/>
      <c r="I26" s="227"/>
      <c r="J26" s="232" t="s">
        <v>225</v>
      </c>
    </row>
    <row r="27" spans="1:10" ht="20.25" customHeight="1" x14ac:dyDescent="0.25">
      <c r="A27" s="1080" t="s">
        <v>517</v>
      </c>
      <c r="B27" s="1096"/>
      <c r="C27" s="1096"/>
      <c r="D27" s="1096"/>
      <c r="E27" s="1096"/>
      <c r="F27" s="1096"/>
      <c r="G27" s="1096"/>
      <c r="H27" s="1097"/>
      <c r="I27" s="227"/>
      <c r="J27" s="232" t="s">
        <v>225</v>
      </c>
    </row>
    <row r="28" spans="1:10" ht="20.25" customHeight="1" x14ac:dyDescent="0.25">
      <c r="A28" s="1113" t="s">
        <v>516</v>
      </c>
      <c r="B28" s="1031"/>
      <c r="C28" s="1031"/>
      <c r="D28" s="1031"/>
      <c r="E28" s="1031"/>
      <c r="F28" s="1031"/>
      <c r="G28" s="1031"/>
      <c r="H28" s="1031"/>
      <c r="I28" s="1031"/>
      <c r="J28" s="1114"/>
    </row>
    <row r="29" spans="1:10" ht="32.25" customHeight="1" x14ac:dyDescent="0.25">
      <c r="A29" s="1093" t="s">
        <v>515</v>
      </c>
      <c r="B29" s="1094"/>
      <c r="C29" s="1094"/>
      <c r="D29" s="1094"/>
      <c r="E29" s="1094"/>
      <c r="F29" s="1094"/>
      <c r="G29" s="1094"/>
      <c r="H29" s="1095"/>
      <c r="I29" s="227"/>
      <c r="J29" s="232" t="s">
        <v>225</v>
      </c>
    </row>
    <row r="30" spans="1:10" ht="32.25" customHeight="1" x14ac:dyDescent="0.25">
      <c r="A30" s="1102" t="s">
        <v>636</v>
      </c>
      <c r="B30" s="994"/>
      <c r="C30" s="994"/>
      <c r="D30" s="994"/>
      <c r="E30" s="994"/>
      <c r="F30" s="994"/>
      <c r="G30" s="994"/>
      <c r="H30" s="1103"/>
      <c r="I30" s="227"/>
      <c r="J30" s="232" t="s">
        <v>225</v>
      </c>
    </row>
    <row r="31" spans="1:10" ht="29.25" customHeight="1" x14ac:dyDescent="0.25">
      <c r="A31" s="1093" t="s">
        <v>617</v>
      </c>
      <c r="B31" s="1094"/>
      <c r="C31" s="1094"/>
      <c r="D31" s="1094"/>
      <c r="E31" s="1094"/>
      <c r="F31" s="1094"/>
      <c r="G31" s="1094"/>
      <c r="H31" s="1095"/>
      <c r="I31" s="227"/>
      <c r="J31" s="232" t="s">
        <v>225</v>
      </c>
    </row>
    <row r="32" spans="1:10" ht="33.75" customHeight="1" x14ac:dyDescent="0.25">
      <c r="A32" s="1093" t="s">
        <v>543</v>
      </c>
      <c r="B32" s="1094"/>
      <c r="C32" s="1094"/>
      <c r="D32" s="1094"/>
      <c r="E32" s="1094"/>
      <c r="F32" s="1094"/>
      <c r="G32" s="1094"/>
      <c r="H32" s="1095"/>
      <c r="I32" s="227"/>
      <c r="J32" s="232" t="s">
        <v>225</v>
      </c>
    </row>
    <row r="33" spans="1:10" ht="32.25" customHeight="1" x14ac:dyDescent="0.25">
      <c r="A33" s="1093" t="s">
        <v>618</v>
      </c>
      <c r="B33" s="1094"/>
      <c r="C33" s="1094"/>
      <c r="D33" s="1094"/>
      <c r="E33" s="1094"/>
      <c r="F33" s="1094"/>
      <c r="G33" s="1094"/>
      <c r="H33" s="1095"/>
      <c r="I33" s="227"/>
      <c r="J33" s="232" t="s">
        <v>225</v>
      </c>
    </row>
    <row r="34" spans="1:10" x14ac:dyDescent="0.25">
      <c r="A34" s="1090" t="s">
        <v>233</v>
      </c>
      <c r="B34" s="1091"/>
      <c r="C34" s="1091"/>
      <c r="D34" s="1091"/>
      <c r="E34" s="1091"/>
      <c r="F34" s="1091"/>
      <c r="G34" s="1091"/>
      <c r="H34" s="1091"/>
      <c r="I34" s="1091"/>
      <c r="J34" s="1092"/>
    </row>
    <row r="35" spans="1:10" ht="36" customHeight="1" x14ac:dyDescent="0.25">
      <c r="A35" s="1080" t="s">
        <v>514</v>
      </c>
      <c r="B35" s="1081"/>
      <c r="C35" s="1081"/>
      <c r="D35" s="1081"/>
      <c r="E35" s="1081"/>
      <c r="F35" s="1081"/>
      <c r="G35" s="1081"/>
      <c r="H35" s="1082"/>
      <c r="I35" s="242"/>
      <c r="J35" s="351" t="s">
        <v>225</v>
      </c>
    </row>
    <row r="36" spans="1:10" ht="36" customHeight="1" x14ac:dyDescent="0.25">
      <c r="A36" s="1080" t="s">
        <v>568</v>
      </c>
      <c r="B36" s="1081"/>
      <c r="C36" s="1081"/>
      <c r="D36" s="1081"/>
      <c r="E36" s="1081"/>
      <c r="F36" s="1081"/>
      <c r="G36" s="1081"/>
      <c r="H36" s="1082"/>
      <c r="I36" s="242"/>
      <c r="J36" s="351" t="s">
        <v>225</v>
      </c>
    </row>
    <row r="37" spans="1:10" ht="36" customHeight="1" x14ac:dyDescent="0.25">
      <c r="A37" s="1080" t="s">
        <v>513</v>
      </c>
      <c r="B37" s="1081"/>
      <c r="C37" s="1081"/>
      <c r="D37" s="1081"/>
      <c r="E37" s="1081"/>
      <c r="F37" s="1081"/>
      <c r="G37" s="1081"/>
      <c r="H37" s="1082"/>
      <c r="I37" s="242"/>
      <c r="J37" s="351" t="s">
        <v>225</v>
      </c>
    </row>
    <row r="38" spans="1:10" ht="36" customHeight="1" x14ac:dyDescent="0.25">
      <c r="A38" s="1080" t="s">
        <v>512</v>
      </c>
      <c r="B38" s="1081"/>
      <c r="C38" s="1081"/>
      <c r="D38" s="1081"/>
      <c r="E38" s="1081"/>
      <c r="F38" s="1081"/>
      <c r="G38" s="1081"/>
      <c r="H38" s="1082"/>
      <c r="I38" s="242"/>
      <c r="J38" s="351" t="s">
        <v>225</v>
      </c>
    </row>
    <row r="39" spans="1:10" ht="36" customHeight="1" x14ac:dyDescent="0.25">
      <c r="A39" s="1080" t="s">
        <v>511</v>
      </c>
      <c r="B39" s="1081"/>
      <c r="C39" s="1081"/>
      <c r="D39" s="1081"/>
      <c r="E39" s="1081"/>
      <c r="F39" s="1081"/>
      <c r="G39" s="1081"/>
      <c r="H39" s="1082"/>
      <c r="I39" s="242"/>
      <c r="J39" s="351" t="s">
        <v>225</v>
      </c>
    </row>
    <row r="40" spans="1:10" ht="36" customHeight="1" x14ac:dyDescent="0.25">
      <c r="A40" s="1080" t="s">
        <v>510</v>
      </c>
      <c r="B40" s="1081"/>
      <c r="C40" s="1081"/>
      <c r="D40" s="1081"/>
      <c r="E40" s="1081"/>
      <c r="F40" s="1081"/>
      <c r="G40" s="1081"/>
      <c r="H40" s="1082"/>
      <c r="I40" s="242"/>
      <c r="J40" s="351" t="s">
        <v>225</v>
      </c>
    </row>
    <row r="41" spans="1:10" ht="36" customHeight="1" x14ac:dyDescent="0.25">
      <c r="A41" s="1080" t="s">
        <v>509</v>
      </c>
      <c r="B41" s="1081"/>
      <c r="C41" s="1081"/>
      <c r="D41" s="1081"/>
      <c r="E41" s="1081"/>
      <c r="F41" s="1081"/>
      <c r="G41" s="1081"/>
      <c r="H41" s="1082"/>
      <c r="I41" s="242"/>
      <c r="J41" s="351" t="s">
        <v>225</v>
      </c>
    </row>
    <row r="42" spans="1:10" ht="36" customHeight="1" x14ac:dyDescent="0.25">
      <c r="A42" s="1080" t="s">
        <v>508</v>
      </c>
      <c r="B42" s="1081"/>
      <c r="C42" s="1081"/>
      <c r="D42" s="1081"/>
      <c r="E42" s="1081"/>
      <c r="F42" s="1081"/>
      <c r="G42" s="1081"/>
      <c r="H42" s="1082"/>
      <c r="I42" s="242"/>
      <c r="J42" s="351" t="s">
        <v>225</v>
      </c>
    </row>
    <row r="43" spans="1:10" ht="36" customHeight="1" x14ac:dyDescent="0.25">
      <c r="A43" s="1080" t="s">
        <v>507</v>
      </c>
      <c r="B43" s="1081"/>
      <c r="C43" s="1081"/>
      <c r="D43" s="1081"/>
      <c r="E43" s="1081"/>
      <c r="F43" s="1081"/>
      <c r="G43" s="1081"/>
      <c r="H43" s="1082"/>
      <c r="I43" s="242"/>
      <c r="J43" s="351" t="s">
        <v>225</v>
      </c>
    </row>
    <row r="44" spans="1:10" x14ac:dyDescent="0.25">
      <c r="A44" s="1088" t="s">
        <v>234</v>
      </c>
      <c r="B44" s="706"/>
      <c r="C44" s="706"/>
      <c r="D44" s="706"/>
      <c r="E44" s="706"/>
      <c r="F44" s="706"/>
      <c r="G44" s="706"/>
      <c r="H44" s="706"/>
      <c r="I44" s="706"/>
      <c r="J44" s="1089"/>
    </row>
    <row r="45" spans="1:10" ht="21" customHeight="1" x14ac:dyDescent="0.25">
      <c r="A45" s="1084" t="s">
        <v>633</v>
      </c>
      <c r="B45" s="1085"/>
      <c r="C45" s="1085"/>
      <c r="D45" s="1085"/>
      <c r="E45" s="1085"/>
      <c r="F45" s="1085"/>
      <c r="G45" s="1085"/>
      <c r="H45" s="1085"/>
      <c r="I45" s="8" t="s">
        <v>225</v>
      </c>
      <c r="J45" s="351"/>
    </row>
    <row r="46" spans="1:10" x14ac:dyDescent="0.25">
      <c r="A46" s="1086" t="s">
        <v>634</v>
      </c>
      <c r="B46" s="1087"/>
      <c r="C46" s="1087"/>
      <c r="D46" s="1087"/>
      <c r="E46" s="1087"/>
      <c r="F46" s="1087"/>
      <c r="G46" s="1087"/>
      <c r="H46" s="1087"/>
      <c r="I46" s="8" t="s">
        <v>225</v>
      </c>
      <c r="J46" s="184"/>
    </row>
    <row r="47" spans="1:10" ht="22.5" customHeight="1" x14ac:dyDescent="0.25">
      <c r="A47" s="1086" t="s">
        <v>635</v>
      </c>
      <c r="B47" s="1087"/>
      <c r="C47" s="1087"/>
      <c r="D47" s="1087"/>
      <c r="E47" s="1087"/>
      <c r="F47" s="1087"/>
      <c r="G47" s="1087"/>
      <c r="H47" s="1087"/>
      <c r="I47" s="9" t="s">
        <v>225</v>
      </c>
      <c r="J47" s="10"/>
    </row>
    <row r="48" spans="1:10" ht="26.25" customHeight="1" x14ac:dyDescent="0.25">
      <c r="A48" s="1088" t="s">
        <v>235</v>
      </c>
      <c r="B48" s="706"/>
      <c r="C48" s="706"/>
      <c r="D48" s="706"/>
      <c r="E48" s="706"/>
      <c r="F48" s="706"/>
      <c r="G48" s="706"/>
      <c r="H48" s="706"/>
      <c r="I48" s="650"/>
      <c r="J48" s="651"/>
    </row>
    <row r="49" spans="1:10" ht="26.25" customHeight="1" x14ac:dyDescent="0.25">
      <c r="A49" s="1083" t="s">
        <v>632</v>
      </c>
      <c r="B49" s="1081"/>
      <c r="C49" s="1081"/>
      <c r="D49" s="1081"/>
      <c r="E49" s="1081"/>
      <c r="F49" s="1081"/>
      <c r="G49" s="1081"/>
      <c r="H49" s="1082"/>
      <c r="I49" s="9" t="s">
        <v>225</v>
      </c>
      <c r="J49" s="222"/>
    </row>
    <row r="50" spans="1:10" x14ac:dyDescent="0.25">
      <c r="A50" s="1088" t="s">
        <v>236</v>
      </c>
      <c r="B50" s="706"/>
      <c r="C50" s="706"/>
      <c r="D50" s="706"/>
      <c r="E50" s="706"/>
      <c r="F50" s="706"/>
      <c r="G50" s="706"/>
      <c r="H50" s="706"/>
      <c r="I50" s="706"/>
      <c r="J50" s="1089"/>
    </row>
    <row r="51" spans="1:10" x14ac:dyDescent="0.25">
      <c r="A51" s="1086" t="s">
        <v>627</v>
      </c>
      <c r="B51" s="1087"/>
      <c r="C51" s="1087"/>
      <c r="D51" s="1087"/>
      <c r="E51" s="1087"/>
      <c r="F51" s="1087"/>
      <c r="G51" s="1087"/>
      <c r="H51" s="1087"/>
      <c r="I51" s="9" t="s">
        <v>225</v>
      </c>
      <c r="J51" s="10"/>
    </row>
    <row r="52" spans="1:10" ht="21.75" customHeight="1" x14ac:dyDescent="0.25">
      <c r="A52" s="1088" t="s">
        <v>227</v>
      </c>
      <c r="B52" s="706"/>
      <c r="C52" s="706"/>
      <c r="D52" s="706"/>
      <c r="E52" s="706"/>
      <c r="F52" s="706"/>
      <c r="G52" s="706"/>
      <c r="H52" s="706"/>
      <c r="I52" s="706"/>
      <c r="J52" s="1089"/>
    </row>
    <row r="53" spans="1:10" ht="21" customHeight="1" x14ac:dyDescent="0.25">
      <c r="A53" s="1086" t="s">
        <v>628</v>
      </c>
      <c r="B53" s="1087"/>
      <c r="C53" s="1087"/>
      <c r="D53" s="1087"/>
      <c r="E53" s="1087"/>
      <c r="F53" s="1087"/>
      <c r="G53" s="1087"/>
      <c r="H53" s="1087"/>
      <c r="I53" s="9" t="s">
        <v>225</v>
      </c>
      <c r="J53" s="10"/>
    </row>
    <row r="54" spans="1:10" ht="18" customHeight="1" x14ac:dyDescent="0.25">
      <c r="A54" s="1088" t="s">
        <v>228</v>
      </c>
      <c r="B54" s="706"/>
      <c r="C54" s="706"/>
      <c r="D54" s="706"/>
      <c r="E54" s="706"/>
      <c r="F54" s="706"/>
      <c r="G54" s="706"/>
      <c r="H54" s="706"/>
      <c r="I54" s="650" t="s">
        <v>305</v>
      </c>
      <c r="J54" s="649" t="s">
        <v>305</v>
      </c>
    </row>
    <row r="55" spans="1:10" x14ac:dyDescent="0.25">
      <c r="A55" s="1088" t="s">
        <v>229</v>
      </c>
      <c r="B55" s="706"/>
      <c r="C55" s="706"/>
      <c r="D55" s="706"/>
      <c r="E55" s="706"/>
      <c r="F55" s="706"/>
      <c r="G55" s="706"/>
      <c r="H55" s="706"/>
      <c r="I55" s="650" t="s">
        <v>305</v>
      </c>
      <c r="J55" s="649" t="s">
        <v>305</v>
      </c>
    </row>
    <row r="56" spans="1:10" x14ac:dyDescent="0.25">
      <c r="A56" s="1088" t="s">
        <v>230</v>
      </c>
      <c r="B56" s="706"/>
      <c r="C56" s="706"/>
      <c r="D56" s="706"/>
      <c r="E56" s="706"/>
      <c r="F56" s="706"/>
      <c r="G56" s="706"/>
      <c r="H56" s="706"/>
      <c r="I56" s="706"/>
      <c r="J56" s="1089"/>
    </row>
    <row r="57" spans="1:10" x14ac:dyDescent="0.25">
      <c r="A57" s="1138" t="s">
        <v>629</v>
      </c>
      <c r="B57" s="1139"/>
      <c r="C57" s="1139"/>
      <c r="D57" s="1139"/>
      <c r="E57" s="1139"/>
      <c r="F57" s="1139"/>
      <c r="G57" s="1139"/>
      <c r="H57" s="1139"/>
      <c r="I57" s="9" t="s">
        <v>225</v>
      </c>
      <c r="J57" s="10"/>
    </row>
    <row r="58" spans="1:10" ht="18.75" customHeight="1" x14ac:dyDescent="0.25">
      <c r="A58" s="1138" t="s">
        <v>630</v>
      </c>
      <c r="B58" s="1139"/>
      <c r="C58" s="1139"/>
      <c r="D58" s="1139"/>
      <c r="E58" s="1139"/>
      <c r="F58" s="1139"/>
      <c r="G58" s="1139"/>
      <c r="H58" s="1139"/>
      <c r="I58" s="9" t="s">
        <v>225</v>
      </c>
      <c r="J58" s="10"/>
    </row>
    <row r="59" spans="1:10" ht="38.25" customHeight="1" x14ac:dyDescent="0.25">
      <c r="A59" s="1140" t="s">
        <v>231</v>
      </c>
      <c r="B59" s="1141"/>
      <c r="C59" s="1141"/>
      <c r="D59" s="1141"/>
      <c r="E59" s="1141"/>
      <c r="F59" s="1141"/>
      <c r="G59" s="1141"/>
      <c r="H59" s="1141"/>
      <c r="I59" s="648"/>
      <c r="J59" s="647"/>
    </row>
    <row r="60" spans="1:10" ht="50.25" customHeight="1" x14ac:dyDescent="0.25">
      <c r="A60" s="1117" t="s">
        <v>631</v>
      </c>
      <c r="B60" s="1081"/>
      <c r="C60" s="1081"/>
      <c r="D60" s="1081"/>
      <c r="E60" s="1081"/>
      <c r="F60" s="1081"/>
      <c r="G60" s="1081"/>
      <c r="H60" s="1082"/>
      <c r="I60" s="9"/>
      <c r="J60" s="9" t="s">
        <v>225</v>
      </c>
    </row>
    <row r="61" spans="1:10" ht="36.75" customHeight="1" x14ac:dyDescent="0.25">
      <c r="A61" s="645"/>
      <c r="B61" s="645"/>
      <c r="C61" s="645"/>
      <c r="D61" s="645"/>
      <c r="E61" s="645"/>
      <c r="F61" s="645"/>
      <c r="G61" s="645"/>
      <c r="H61" s="645"/>
      <c r="I61" s="646"/>
      <c r="J61" s="646"/>
    </row>
    <row r="62" spans="1:10" ht="61.5" customHeight="1" thickBot="1" x14ac:dyDescent="0.3">
      <c r="A62" s="1130" t="s">
        <v>81</v>
      </c>
      <c r="B62" s="1131"/>
      <c r="C62" s="1131"/>
      <c r="D62" s="1131"/>
      <c r="E62" s="1131"/>
      <c r="F62" s="1131"/>
      <c r="G62" s="1131"/>
      <c r="H62" s="1131"/>
      <c r="I62" s="1131"/>
      <c r="J62" s="1131"/>
    </row>
    <row r="63" spans="1:10" ht="15.75" thickBot="1" x14ac:dyDescent="0.3">
      <c r="A63" s="1127"/>
      <c r="B63" s="1128"/>
      <c r="C63" s="1128"/>
      <c r="D63" s="1128"/>
      <c r="E63" s="1128"/>
      <c r="F63" s="1128"/>
      <c r="G63" s="1128"/>
      <c r="H63" s="1128"/>
      <c r="I63" s="1128"/>
      <c r="J63" s="1129"/>
    </row>
    <row r="64" spans="1:10" ht="48" customHeight="1" x14ac:dyDescent="0.25">
      <c r="I64" s="646"/>
      <c r="J64" s="646"/>
    </row>
    <row r="65" spans="1:10" ht="50.25" customHeight="1" x14ac:dyDescent="0.25">
      <c r="A65" s="1130" t="s">
        <v>157</v>
      </c>
      <c r="B65" s="1131"/>
      <c r="C65" s="1131"/>
      <c r="D65" s="1131"/>
      <c r="E65" s="1131"/>
      <c r="F65" s="1131"/>
      <c r="G65" s="1131"/>
      <c r="H65" s="1131"/>
      <c r="I65" s="1131"/>
      <c r="J65" s="1131"/>
    </row>
    <row r="66" spans="1:10" ht="34.5" customHeight="1" thickBot="1" x14ac:dyDescent="0.3">
      <c r="I66" s="646"/>
      <c r="J66" s="646"/>
    </row>
    <row r="67" spans="1:10" ht="50.25" customHeight="1" x14ac:dyDescent="0.25">
      <c r="A67" s="1132" t="s">
        <v>31</v>
      </c>
      <c r="B67" s="1133"/>
      <c r="C67" s="1133"/>
      <c r="D67" s="1133"/>
      <c r="E67" s="1134" t="s">
        <v>619</v>
      </c>
      <c r="F67" s="1134"/>
      <c r="G67" s="1134"/>
      <c r="H67" s="1134"/>
      <c r="I67" s="1134"/>
      <c r="J67" s="1135"/>
    </row>
    <row r="68" spans="1:10" x14ac:dyDescent="0.25">
      <c r="A68" s="1118" t="s">
        <v>32</v>
      </c>
      <c r="B68" s="1119"/>
      <c r="C68" s="1119"/>
      <c r="D68" s="1119"/>
      <c r="E68" s="1136" t="s">
        <v>506</v>
      </c>
      <c r="F68" s="1136"/>
      <c r="G68" s="1136"/>
      <c r="H68" s="1136"/>
      <c r="I68" s="1136"/>
      <c r="J68" s="1137"/>
    </row>
    <row r="69" spans="1:10" x14ac:dyDescent="0.25">
      <c r="A69" s="1118" t="s">
        <v>33</v>
      </c>
      <c r="B69" s="1119"/>
      <c r="C69" s="1119"/>
      <c r="D69" s="1119"/>
      <c r="E69" s="1120">
        <v>43810</v>
      </c>
      <c r="F69" s="1121"/>
      <c r="G69" s="1121"/>
      <c r="H69" s="1121"/>
      <c r="I69" s="1121"/>
      <c r="J69" s="1122"/>
    </row>
    <row r="70" spans="1:10" ht="15.75" thickBot="1" x14ac:dyDescent="0.3">
      <c r="A70" s="1123" t="s">
        <v>154</v>
      </c>
      <c r="B70" s="1124"/>
      <c r="C70" s="1124"/>
      <c r="D70" s="1124"/>
      <c r="E70" s="1125"/>
      <c r="F70" s="1125"/>
      <c r="G70" s="1125"/>
      <c r="H70" s="1125"/>
      <c r="I70" s="1125"/>
      <c r="J70" s="1126"/>
    </row>
  </sheetData>
  <mergeCells count="71">
    <mergeCell ref="A60:H60"/>
    <mergeCell ref="A55:H55"/>
    <mergeCell ref="A69:D69"/>
    <mergeCell ref="E69:J69"/>
    <mergeCell ref="A70:D70"/>
    <mergeCell ref="E70:J70"/>
    <mergeCell ref="A63:J63"/>
    <mergeCell ref="A65:J65"/>
    <mergeCell ref="A67:D67"/>
    <mergeCell ref="E67:J67"/>
    <mergeCell ref="A68:D68"/>
    <mergeCell ref="E68:J68"/>
    <mergeCell ref="A58:H58"/>
    <mergeCell ref="A59:H59"/>
    <mergeCell ref="A62:J62"/>
    <mergeCell ref="A57:H57"/>
    <mergeCell ref="A56:J56"/>
    <mergeCell ref="A14:H14"/>
    <mergeCell ref="A51:H51"/>
    <mergeCell ref="A52:J52"/>
    <mergeCell ref="A50:J50"/>
    <mergeCell ref="A54:H54"/>
    <mergeCell ref="A53:H53"/>
    <mergeCell ref="A28:J28"/>
    <mergeCell ref="A29:H29"/>
    <mergeCell ref="A31:H31"/>
    <mergeCell ref="A37:H37"/>
    <mergeCell ref="A15:J15"/>
    <mergeCell ref="A16:H16"/>
    <mergeCell ref="A25:H25"/>
    <mergeCell ref="A38:H38"/>
    <mergeCell ref="A17:H17"/>
    <mergeCell ref="A1:J1"/>
    <mergeCell ref="A2:J2"/>
    <mergeCell ref="A5:J5"/>
    <mergeCell ref="A3:J3"/>
    <mergeCell ref="A4:H4"/>
    <mergeCell ref="A6:H6"/>
    <mergeCell ref="A10:H10"/>
    <mergeCell ref="A11:H11"/>
    <mergeCell ref="A12:H12"/>
    <mergeCell ref="A13:H13"/>
    <mergeCell ref="A7:H7"/>
    <mergeCell ref="A8:H8"/>
    <mergeCell ref="A9:H9"/>
    <mergeCell ref="A18:H18"/>
    <mergeCell ref="A19:H19"/>
    <mergeCell ref="A20:H20"/>
    <mergeCell ref="A32:H32"/>
    <mergeCell ref="A26:H26"/>
    <mergeCell ref="A21:H21"/>
    <mergeCell ref="A23:H23"/>
    <mergeCell ref="A27:H27"/>
    <mergeCell ref="A22:H22"/>
    <mergeCell ref="A24:H24"/>
    <mergeCell ref="A30:H30"/>
    <mergeCell ref="A34:J34"/>
    <mergeCell ref="A35:H35"/>
    <mergeCell ref="A36:H36"/>
    <mergeCell ref="A33:H33"/>
    <mergeCell ref="A39:H39"/>
    <mergeCell ref="A40:H40"/>
    <mergeCell ref="A41:H41"/>
    <mergeCell ref="A42:H42"/>
    <mergeCell ref="A49:H49"/>
    <mergeCell ref="A45:H45"/>
    <mergeCell ref="A46:H46"/>
    <mergeCell ref="A44:J44"/>
    <mergeCell ref="A48:H48"/>
    <mergeCell ref="A47:H47"/>
    <mergeCell ref="A43:H43"/>
  </mergeCells>
  <pageMargins left="0.7" right="0.7" top="0.75" bottom="0.75" header="0.3" footer="0.3"/>
  <pageSetup scale="88" fitToHeight="0" orientation="portrait" r:id="rId1"/>
  <headerFooter>
    <oddHeader>&amp;CLatvia-Lithuania-Belarus ENI CBC programme</oddHeader>
    <oddFooter xml:space="preserve">&amp;L&amp;"-,Italic"Progress Report&amp;R&amp;"-,Italic"Page &amp;P/&amp;N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73FFD-CB7A-4807-836E-9B0406D0C732}">
  <sheetPr>
    <pageSetUpPr fitToPage="1"/>
  </sheetPr>
  <dimension ref="A1:I142"/>
  <sheetViews>
    <sheetView zoomScale="70" zoomScaleNormal="70" zoomScaleSheetLayoutView="85" workbookViewId="0">
      <selection activeCell="C72" sqref="C72:D72"/>
    </sheetView>
  </sheetViews>
  <sheetFormatPr defaultColWidth="8.7109375" defaultRowHeight="15" x14ac:dyDescent="0.25"/>
  <cols>
    <col min="1" max="1" width="26.140625" style="348" customWidth="1"/>
    <col min="2" max="2" width="78.140625" style="348" customWidth="1"/>
    <col min="3" max="3" width="34.140625" style="348" customWidth="1"/>
    <col min="4" max="4" width="31.42578125" style="348" customWidth="1"/>
    <col min="5" max="5" width="34.140625" style="348" customWidth="1"/>
    <col min="6" max="6" width="28" style="348" customWidth="1"/>
    <col min="7" max="16384" width="8.7109375" style="348"/>
  </cols>
  <sheetData>
    <row r="1" spans="1:6" ht="33" customHeight="1" x14ac:dyDescent="0.25">
      <c r="A1" s="809" t="s">
        <v>544</v>
      </c>
      <c r="B1" s="810"/>
      <c r="C1" s="810"/>
      <c r="D1" s="810"/>
      <c r="E1" s="810"/>
      <c r="F1" s="810"/>
    </row>
    <row r="2" spans="1:6" x14ac:dyDescent="0.25">
      <c r="A2" s="31"/>
      <c r="B2" s="31"/>
      <c r="C2" s="31"/>
      <c r="D2" s="31"/>
      <c r="E2" s="31"/>
      <c r="F2" s="31"/>
    </row>
    <row r="3" spans="1:6" x14ac:dyDescent="0.25">
      <c r="A3" s="811" t="s">
        <v>185</v>
      </c>
      <c r="B3" s="811"/>
      <c r="C3" s="811"/>
      <c r="D3" s="811"/>
      <c r="E3" s="811"/>
      <c r="F3" s="811"/>
    </row>
    <row r="4" spans="1:6" ht="15.75" thickBot="1" x14ac:dyDescent="0.3">
      <c r="A4" s="812" t="s">
        <v>186</v>
      </c>
      <c r="B4" s="812"/>
      <c r="C4" s="812"/>
      <c r="D4" s="812"/>
      <c r="E4" s="812"/>
      <c r="F4" s="812"/>
    </row>
    <row r="5" spans="1:6" ht="18.75" customHeight="1" x14ac:dyDescent="0.25">
      <c r="A5" s="749" t="s">
        <v>120</v>
      </c>
      <c r="B5" s="750"/>
      <c r="C5" s="750"/>
      <c r="D5" s="750"/>
      <c r="E5" s="750"/>
      <c r="F5" s="751"/>
    </row>
    <row r="6" spans="1:6" ht="59.45" customHeight="1" x14ac:dyDescent="0.25">
      <c r="A6" s="813" t="s">
        <v>54</v>
      </c>
      <c r="B6" s="381" t="s">
        <v>279</v>
      </c>
      <c r="C6" s="757" t="s">
        <v>280</v>
      </c>
      <c r="D6" s="758"/>
      <c r="E6" s="713" t="s">
        <v>281</v>
      </c>
      <c r="F6" s="714"/>
    </row>
    <row r="7" spans="1:6" ht="39.6" customHeight="1" x14ac:dyDescent="0.25">
      <c r="A7" s="814"/>
      <c r="B7" s="727" t="s">
        <v>591</v>
      </c>
      <c r="C7" s="381" t="s">
        <v>117</v>
      </c>
      <c r="D7" s="381" t="s">
        <v>118</v>
      </c>
      <c r="E7" s="381" t="s">
        <v>117</v>
      </c>
      <c r="F7" s="381" t="s">
        <v>118</v>
      </c>
    </row>
    <row r="8" spans="1:6" ht="278.25" customHeight="1" thickBot="1" x14ac:dyDescent="0.3">
      <c r="A8" s="815"/>
      <c r="B8" s="825"/>
      <c r="C8" s="388" t="s">
        <v>592</v>
      </c>
      <c r="D8" s="388" t="s">
        <v>297</v>
      </c>
      <c r="E8" s="388" t="s">
        <v>550</v>
      </c>
      <c r="F8" s="388" t="s">
        <v>298</v>
      </c>
    </row>
    <row r="9" spans="1:6" ht="56.1" customHeight="1" x14ac:dyDescent="0.25">
      <c r="A9" s="816" t="s">
        <v>217</v>
      </c>
      <c r="B9" s="735" t="s">
        <v>637</v>
      </c>
      <c r="C9" s="214" t="s">
        <v>593</v>
      </c>
      <c r="D9" s="683">
        <v>1</v>
      </c>
      <c r="E9" s="214"/>
      <c r="F9" s="684"/>
    </row>
    <row r="10" spans="1:6" ht="48.6" customHeight="1" x14ac:dyDescent="0.25">
      <c r="A10" s="817"/>
      <c r="B10" s="775"/>
      <c r="C10" s="444" t="s">
        <v>594</v>
      </c>
      <c r="D10" s="216">
        <v>1</v>
      </c>
      <c r="E10" s="444"/>
      <c r="F10" s="216"/>
    </row>
    <row r="11" spans="1:6" ht="48.95" customHeight="1" x14ac:dyDescent="0.25">
      <c r="A11" s="817"/>
      <c r="B11" s="775"/>
      <c r="C11" s="685" t="s">
        <v>595</v>
      </c>
      <c r="D11" s="682">
        <v>1</v>
      </c>
      <c r="E11" s="685" t="s">
        <v>596</v>
      </c>
      <c r="F11" s="218">
        <v>1</v>
      </c>
    </row>
    <row r="12" spans="1:6" ht="51.6" customHeight="1" x14ac:dyDescent="0.25">
      <c r="A12" s="739"/>
      <c r="B12" s="818"/>
      <c r="C12" s="444" t="s">
        <v>597</v>
      </c>
      <c r="D12" s="216">
        <v>1</v>
      </c>
      <c r="E12" s="444" t="s">
        <v>598</v>
      </c>
      <c r="F12" s="217">
        <v>1</v>
      </c>
    </row>
    <row r="13" spans="1:6" ht="47.1" customHeight="1" x14ac:dyDescent="0.25">
      <c r="A13" s="739"/>
      <c r="B13" s="818"/>
      <c r="C13" s="444"/>
      <c r="D13" s="216"/>
      <c r="E13" s="444"/>
      <c r="F13" s="217"/>
    </row>
    <row r="14" spans="1:6" ht="209.25" customHeight="1" thickBot="1" x14ac:dyDescent="0.3">
      <c r="A14" s="739"/>
      <c r="B14" s="818"/>
      <c r="C14" s="241"/>
      <c r="D14" s="681"/>
      <c r="E14" s="241"/>
      <c r="F14" s="267"/>
    </row>
    <row r="15" spans="1:6" ht="49.5" customHeight="1" x14ac:dyDescent="0.25">
      <c r="A15" s="827" t="s">
        <v>218</v>
      </c>
      <c r="B15" s="735" t="s">
        <v>599</v>
      </c>
      <c r="C15" s="214" t="s">
        <v>282</v>
      </c>
      <c r="D15" s="215">
        <v>3</v>
      </c>
      <c r="E15" s="214" t="s">
        <v>282</v>
      </c>
      <c r="F15" s="215">
        <v>3</v>
      </c>
    </row>
    <row r="16" spans="1:6" ht="49.5" customHeight="1" x14ac:dyDescent="0.25">
      <c r="A16" s="828"/>
      <c r="B16" s="775"/>
      <c r="C16" s="386" t="s">
        <v>239</v>
      </c>
      <c r="D16" s="216">
        <v>1</v>
      </c>
      <c r="E16" s="386" t="s">
        <v>239</v>
      </c>
      <c r="F16" s="216">
        <v>1</v>
      </c>
    </row>
    <row r="17" spans="1:6" ht="335.25" customHeight="1" x14ac:dyDescent="0.25">
      <c r="A17" s="829"/>
      <c r="B17" s="826"/>
      <c r="C17" s="386"/>
      <c r="D17" s="216"/>
      <c r="E17" s="216"/>
      <c r="F17" s="216"/>
    </row>
    <row r="18" spans="1:6" ht="31.5" customHeight="1" x14ac:dyDescent="0.25">
      <c r="A18" s="819" t="s">
        <v>10</v>
      </c>
      <c r="B18" s="820"/>
      <c r="C18" s="820"/>
      <c r="D18" s="820"/>
      <c r="E18" s="820"/>
      <c r="F18" s="821"/>
    </row>
    <row r="19" spans="1:6" ht="83.25" customHeight="1" x14ac:dyDescent="0.25">
      <c r="A19" s="727" t="s">
        <v>545</v>
      </c>
      <c r="B19" s="728"/>
      <c r="C19" s="728"/>
      <c r="D19" s="728"/>
      <c r="E19" s="728"/>
      <c r="F19" s="728"/>
    </row>
    <row r="20" spans="1:6" ht="4.5" customHeight="1" x14ac:dyDescent="0.25">
      <c r="A20" s="729"/>
      <c r="B20" s="729"/>
      <c r="C20" s="729"/>
      <c r="D20" s="729"/>
      <c r="E20" s="729"/>
      <c r="F20" s="729"/>
    </row>
    <row r="21" spans="1:6" ht="91.5" customHeight="1" thickBot="1" x14ac:dyDescent="0.3">
      <c r="A21" s="822" t="s">
        <v>546</v>
      </c>
      <c r="B21" s="823"/>
      <c r="C21" s="823"/>
      <c r="D21" s="823"/>
      <c r="E21" s="823"/>
      <c r="F21" s="824"/>
    </row>
    <row r="22" spans="1:6" ht="15" customHeight="1" thickBot="1" x14ac:dyDescent="0.3">
      <c r="A22" s="182"/>
      <c r="B22" s="182"/>
      <c r="C22" s="182"/>
      <c r="D22" s="182"/>
      <c r="E22" s="182"/>
      <c r="F22" s="182"/>
    </row>
    <row r="23" spans="1:6" ht="21.95" customHeight="1" x14ac:dyDescent="0.25">
      <c r="A23" s="718" t="s">
        <v>124</v>
      </c>
      <c r="B23" s="719"/>
      <c r="C23" s="719"/>
      <c r="D23" s="719"/>
      <c r="E23" s="719"/>
      <c r="F23" s="720"/>
    </row>
    <row r="24" spans="1:6" ht="12.95" customHeight="1" x14ac:dyDescent="0.25">
      <c r="A24" s="830" t="s">
        <v>283</v>
      </c>
      <c r="B24" s="831"/>
      <c r="C24" s="831"/>
      <c r="D24" s="831"/>
      <c r="E24" s="831"/>
      <c r="F24" s="832"/>
    </row>
    <row r="25" spans="1:6" ht="17.45" customHeight="1" thickBot="1" x14ac:dyDescent="0.3">
      <c r="A25" s="724" t="s">
        <v>600</v>
      </c>
      <c r="B25" s="725"/>
      <c r="C25" s="725"/>
      <c r="D25" s="725"/>
      <c r="E25" s="725"/>
      <c r="F25" s="726"/>
    </row>
    <row r="26" spans="1:6" ht="49.5" customHeight="1" thickBot="1" x14ac:dyDescent="0.3">
      <c r="A26" s="721" t="s">
        <v>547</v>
      </c>
      <c r="B26" s="722"/>
      <c r="C26" s="722"/>
      <c r="D26" s="722"/>
      <c r="E26" s="722"/>
      <c r="F26" s="723"/>
    </row>
    <row r="27" spans="1:6" ht="15" customHeight="1" thickBot="1" x14ac:dyDescent="0.3">
      <c r="A27" s="34"/>
      <c r="B27" s="34"/>
      <c r="C27" s="34"/>
      <c r="D27" s="34"/>
      <c r="E27" s="34"/>
      <c r="F27" s="34"/>
    </row>
    <row r="28" spans="1:6" ht="23.25" customHeight="1" x14ac:dyDescent="0.25">
      <c r="A28" s="749" t="s">
        <v>125</v>
      </c>
      <c r="B28" s="750"/>
      <c r="C28" s="750"/>
      <c r="D28" s="750"/>
      <c r="E28" s="750"/>
      <c r="F28" s="751"/>
    </row>
    <row r="29" spans="1:6" ht="69.95" customHeight="1" x14ac:dyDescent="0.25">
      <c r="A29" s="795" t="s">
        <v>54</v>
      </c>
      <c r="B29" s="755" t="s">
        <v>7</v>
      </c>
      <c r="C29" s="757" t="s">
        <v>280</v>
      </c>
      <c r="D29" s="758"/>
      <c r="E29" s="713" t="s">
        <v>284</v>
      </c>
      <c r="F29" s="714"/>
    </row>
    <row r="30" spans="1:6" ht="29.25" customHeight="1" x14ac:dyDescent="0.25">
      <c r="A30" s="796"/>
      <c r="B30" s="756"/>
      <c r="C30" s="381" t="s">
        <v>117</v>
      </c>
      <c r="D30" s="389" t="s">
        <v>118</v>
      </c>
      <c r="E30" s="381" t="s">
        <v>117</v>
      </c>
      <c r="F30" s="38" t="s">
        <v>118</v>
      </c>
    </row>
    <row r="31" spans="1:6" ht="315.75" customHeight="1" thickBot="1" x14ac:dyDescent="0.3">
      <c r="A31" s="797"/>
      <c r="B31" s="686" t="s">
        <v>601</v>
      </c>
      <c r="C31" s="686" t="s">
        <v>602</v>
      </c>
      <c r="D31" s="686" t="s">
        <v>576</v>
      </c>
      <c r="E31" s="686" t="s">
        <v>603</v>
      </c>
      <c r="F31" s="687" t="s">
        <v>298</v>
      </c>
    </row>
    <row r="32" spans="1:6" ht="404.25" customHeight="1" x14ac:dyDescent="0.25">
      <c r="A32" s="767" t="s">
        <v>219</v>
      </c>
      <c r="B32" s="420" t="s">
        <v>548</v>
      </c>
      <c r="C32" s="214" t="s">
        <v>220</v>
      </c>
      <c r="D32" s="215">
        <v>2</v>
      </c>
      <c r="E32" s="214" t="s">
        <v>604</v>
      </c>
      <c r="F32" s="240">
        <v>2</v>
      </c>
    </row>
    <row r="33" spans="1:6" ht="377.25" customHeight="1" x14ac:dyDescent="0.25">
      <c r="A33" s="768"/>
      <c r="B33" s="421" t="s">
        <v>605</v>
      </c>
      <c r="C33" s="656" t="s">
        <v>539</v>
      </c>
      <c r="D33" s="655">
        <v>2</v>
      </c>
      <c r="E33" s="411" t="s">
        <v>538</v>
      </c>
      <c r="F33" s="657">
        <v>7</v>
      </c>
    </row>
    <row r="34" spans="1:6" ht="279.75" customHeight="1" x14ac:dyDescent="0.25">
      <c r="A34" s="768"/>
      <c r="B34" s="422" t="s">
        <v>505</v>
      </c>
      <c r="C34" s="658" t="s">
        <v>237</v>
      </c>
      <c r="D34" s="654">
        <v>2</v>
      </c>
      <c r="E34" s="241" t="s">
        <v>221</v>
      </c>
      <c r="F34" s="267">
        <v>18</v>
      </c>
    </row>
    <row r="35" spans="1:6" ht="74.45" customHeight="1" x14ac:dyDescent="0.25">
      <c r="A35" s="768"/>
      <c r="B35" s="422" t="s">
        <v>606</v>
      </c>
      <c r="C35" s="444" t="s">
        <v>480</v>
      </c>
      <c r="D35" s="216">
        <v>2</v>
      </c>
      <c r="E35" s="216"/>
      <c r="F35" s="219"/>
    </row>
    <row r="36" spans="1:6" ht="135" customHeight="1" x14ac:dyDescent="0.25">
      <c r="A36" s="409" t="s">
        <v>540</v>
      </c>
      <c r="B36" s="422" t="s">
        <v>607</v>
      </c>
      <c r="C36" s="659" t="s">
        <v>482</v>
      </c>
      <c r="D36" s="216">
        <v>144</v>
      </c>
      <c r="E36" s="444"/>
      <c r="F36" s="218"/>
    </row>
    <row r="37" spans="1:6" ht="123.75" customHeight="1" x14ac:dyDescent="0.25">
      <c r="A37" s="265"/>
      <c r="B37" s="422" t="s">
        <v>608</v>
      </c>
      <c r="C37" s="659" t="s">
        <v>314</v>
      </c>
      <c r="D37" s="216">
        <v>1</v>
      </c>
      <c r="E37" s="659" t="s">
        <v>314</v>
      </c>
      <c r="F37" s="218">
        <v>1</v>
      </c>
    </row>
    <row r="38" spans="1:6" ht="129" customHeight="1" thickBot="1" x14ac:dyDescent="0.3">
      <c r="A38" s="265"/>
      <c r="B38" s="422" t="s">
        <v>609</v>
      </c>
      <c r="C38" s="659" t="s">
        <v>330</v>
      </c>
      <c r="D38" s="216">
        <v>3</v>
      </c>
      <c r="E38" s="659"/>
      <c r="F38" s="218"/>
    </row>
    <row r="39" spans="1:6" ht="29.25" customHeight="1" x14ac:dyDescent="0.25">
      <c r="A39" s="852" t="s">
        <v>74</v>
      </c>
      <c r="B39" s="853"/>
      <c r="C39" s="854" t="s">
        <v>9</v>
      </c>
      <c r="D39" s="853"/>
      <c r="E39" s="391" t="s">
        <v>8</v>
      </c>
      <c r="F39" s="393" t="s">
        <v>79</v>
      </c>
    </row>
    <row r="40" spans="1:6" ht="60" customHeight="1" x14ac:dyDescent="0.25">
      <c r="A40" s="792" t="s">
        <v>285</v>
      </c>
      <c r="B40" s="793"/>
      <c r="C40" s="794" t="s">
        <v>286</v>
      </c>
      <c r="D40" s="793"/>
      <c r="E40" s="387" t="s">
        <v>610</v>
      </c>
      <c r="F40" s="392" t="s">
        <v>287</v>
      </c>
    </row>
    <row r="41" spans="1:6" ht="207" customHeight="1" x14ac:dyDescent="0.25">
      <c r="A41" s="785" t="s">
        <v>319</v>
      </c>
      <c r="B41" s="786"/>
      <c r="C41" s="787" t="s">
        <v>316</v>
      </c>
      <c r="D41" s="788"/>
      <c r="E41" s="423" t="s">
        <v>541</v>
      </c>
      <c r="F41" s="424" t="s">
        <v>222</v>
      </c>
    </row>
    <row r="42" spans="1:6" ht="156" customHeight="1" x14ac:dyDescent="0.25">
      <c r="A42" s="769" t="s">
        <v>318</v>
      </c>
      <c r="B42" s="770"/>
      <c r="C42" s="771" t="s">
        <v>317</v>
      </c>
      <c r="D42" s="770"/>
      <c r="E42" s="423" t="s">
        <v>320</v>
      </c>
      <c r="F42" s="425" t="s">
        <v>222</v>
      </c>
    </row>
    <row r="43" spans="1:6" ht="15" customHeight="1" thickBot="1" x14ac:dyDescent="0.3">
      <c r="A43" s="35"/>
      <c r="B43" s="35"/>
      <c r="C43" s="35"/>
      <c r="D43" s="35"/>
      <c r="E43" s="35"/>
      <c r="F43" s="35"/>
    </row>
    <row r="44" spans="1:6" ht="18.75" customHeight="1" x14ac:dyDescent="0.25">
      <c r="A44" s="749" t="s">
        <v>290</v>
      </c>
      <c r="B44" s="750"/>
      <c r="C44" s="750"/>
      <c r="D44" s="750"/>
      <c r="E44" s="750"/>
      <c r="F44" s="751"/>
    </row>
    <row r="45" spans="1:6" ht="125.25" customHeight="1" x14ac:dyDescent="0.25">
      <c r="A45" s="727" t="s">
        <v>549</v>
      </c>
      <c r="B45" s="728"/>
      <c r="C45" s="728"/>
      <c r="D45" s="728"/>
      <c r="E45" s="728"/>
      <c r="F45" s="728"/>
    </row>
    <row r="46" spans="1:6" ht="12" customHeight="1" x14ac:dyDescent="0.25">
      <c r="A46" s="729"/>
      <c r="B46" s="729"/>
      <c r="C46" s="729"/>
      <c r="D46" s="729"/>
      <c r="E46" s="729"/>
      <c r="F46" s="729"/>
    </row>
    <row r="47" spans="1:6" ht="82.5" customHeight="1" thickBot="1" x14ac:dyDescent="0.3">
      <c r="A47" s="789" t="s">
        <v>315</v>
      </c>
      <c r="B47" s="790"/>
      <c r="C47" s="790"/>
      <c r="D47" s="790"/>
      <c r="E47" s="790"/>
      <c r="F47" s="791"/>
    </row>
    <row r="48" spans="1:6" ht="17.25" customHeight="1" thickBot="1" x14ac:dyDescent="0.3">
      <c r="A48" s="1"/>
      <c r="B48" s="1"/>
      <c r="C48" s="1"/>
      <c r="D48" s="1"/>
      <c r="E48" s="1"/>
      <c r="F48" s="1"/>
    </row>
    <row r="49" spans="1:6" s="37" customFormat="1" ht="18.75" customHeight="1" x14ac:dyDescent="0.25">
      <c r="A49" s="749" t="s">
        <v>121</v>
      </c>
      <c r="B49" s="750"/>
      <c r="C49" s="750"/>
      <c r="D49" s="750"/>
      <c r="E49" s="750"/>
      <c r="F49" s="751"/>
    </row>
    <row r="50" spans="1:6" s="37" customFormat="1" ht="68.45" customHeight="1" x14ac:dyDescent="0.25">
      <c r="A50" s="715" t="s">
        <v>54</v>
      </c>
      <c r="B50" s="755" t="s">
        <v>7</v>
      </c>
      <c r="C50" s="757" t="s">
        <v>288</v>
      </c>
      <c r="D50" s="758"/>
      <c r="E50" s="713" t="s">
        <v>289</v>
      </c>
      <c r="F50" s="714"/>
    </row>
    <row r="51" spans="1:6" s="37" customFormat="1" ht="33.75" customHeight="1" x14ac:dyDescent="0.25">
      <c r="A51" s="716"/>
      <c r="B51" s="756"/>
      <c r="C51" s="381" t="s">
        <v>117</v>
      </c>
      <c r="D51" s="389" t="s">
        <v>118</v>
      </c>
      <c r="E51" s="381" t="s">
        <v>117</v>
      </c>
      <c r="F51" s="38" t="s">
        <v>118</v>
      </c>
    </row>
    <row r="52" spans="1:6" s="37" customFormat="1" ht="164.25" customHeight="1" thickBot="1" x14ac:dyDescent="0.3">
      <c r="A52" s="717"/>
      <c r="B52" s="688" t="s">
        <v>551</v>
      </c>
      <c r="C52" s="686" t="s">
        <v>602</v>
      </c>
      <c r="D52" s="686" t="s">
        <v>576</v>
      </c>
      <c r="E52" s="686" t="s">
        <v>603</v>
      </c>
      <c r="F52" s="687" t="s">
        <v>298</v>
      </c>
    </row>
    <row r="53" spans="1:6" s="37" customFormat="1" ht="65.45" customHeight="1" x14ac:dyDescent="0.25">
      <c r="A53" s="889" t="s">
        <v>302</v>
      </c>
      <c r="B53" s="410" t="s">
        <v>542</v>
      </c>
      <c r="C53" s="741" t="s">
        <v>454</v>
      </c>
      <c r="D53" s="855">
        <v>0</v>
      </c>
      <c r="E53" s="882" t="s">
        <v>303</v>
      </c>
      <c r="F53" s="884">
        <v>1</v>
      </c>
    </row>
    <row r="54" spans="1:6" s="37" customFormat="1" ht="146.25" customHeight="1" x14ac:dyDescent="0.25">
      <c r="A54" s="890"/>
      <c r="B54" s="680" t="s">
        <v>611</v>
      </c>
      <c r="C54" s="741"/>
      <c r="D54" s="855"/>
      <c r="E54" s="882"/>
      <c r="F54" s="885"/>
    </row>
    <row r="55" spans="1:6" s="37" customFormat="1" ht="39.6" customHeight="1" x14ac:dyDescent="0.25">
      <c r="A55" s="890"/>
      <c r="B55" s="775" t="s">
        <v>552</v>
      </c>
      <c r="C55" s="741"/>
      <c r="D55" s="855"/>
      <c r="E55" s="882"/>
      <c r="F55" s="885"/>
    </row>
    <row r="56" spans="1:6" s="37" customFormat="1" ht="120.75" customHeight="1" thickBot="1" x14ac:dyDescent="0.3">
      <c r="A56" s="890"/>
      <c r="B56" s="775"/>
      <c r="C56" s="741"/>
      <c r="D56" s="874"/>
      <c r="E56" s="883"/>
      <c r="F56" s="886"/>
    </row>
    <row r="57" spans="1:6" s="37" customFormat="1" ht="54.6" customHeight="1" x14ac:dyDescent="0.25">
      <c r="A57" s="863" t="s">
        <v>456</v>
      </c>
      <c r="B57" s="875" t="s">
        <v>553</v>
      </c>
      <c r="C57" s="877" t="s">
        <v>560</v>
      </c>
      <c r="D57" s="879">
        <v>0</v>
      </c>
      <c r="E57" s="877" t="s">
        <v>560</v>
      </c>
      <c r="F57" s="887">
        <v>1</v>
      </c>
    </row>
    <row r="58" spans="1:6" s="37" customFormat="1" ht="84.75" customHeight="1" thickBot="1" x14ac:dyDescent="0.3">
      <c r="A58" s="864"/>
      <c r="B58" s="876"/>
      <c r="C58" s="878"/>
      <c r="D58" s="880"/>
      <c r="E58" s="878"/>
      <c r="F58" s="888"/>
    </row>
    <row r="59" spans="1:6" s="37" customFormat="1" ht="129" customHeight="1" x14ac:dyDescent="0.25">
      <c r="A59" s="396" t="s">
        <v>455</v>
      </c>
      <c r="B59" s="660" t="s">
        <v>575</v>
      </c>
      <c r="C59" s="395" t="s">
        <v>558</v>
      </c>
      <c r="D59" s="414">
        <v>1</v>
      </c>
      <c r="E59" s="395"/>
      <c r="F59" s="217"/>
    </row>
    <row r="60" spans="1:6" s="37" customFormat="1" ht="182.25" customHeight="1" thickBot="1" x14ac:dyDescent="0.3">
      <c r="A60" s="416"/>
      <c r="B60" s="661" t="s">
        <v>554</v>
      </c>
      <c r="C60" s="413"/>
      <c r="D60" s="216"/>
      <c r="E60" s="413" t="s">
        <v>559</v>
      </c>
      <c r="F60" s="218">
        <v>1</v>
      </c>
    </row>
    <row r="61" spans="1:6" s="37" customFormat="1" ht="26.45" customHeight="1" x14ac:dyDescent="0.25">
      <c r="A61" s="732" t="s">
        <v>457</v>
      </c>
      <c r="B61" s="735" t="s">
        <v>555</v>
      </c>
      <c r="C61" s="759" t="s">
        <v>306</v>
      </c>
      <c r="D61" s="871">
        <v>0</v>
      </c>
      <c r="E61" s="762" t="s">
        <v>306</v>
      </c>
      <c r="F61" s="772">
        <v>1</v>
      </c>
    </row>
    <row r="62" spans="1:6" s="37" customFormat="1" ht="27" customHeight="1" x14ac:dyDescent="0.25">
      <c r="A62" s="733"/>
      <c r="B62" s="736"/>
      <c r="C62" s="760"/>
      <c r="D62" s="872"/>
      <c r="E62" s="760"/>
      <c r="F62" s="773"/>
    </row>
    <row r="63" spans="1:6" s="37" customFormat="1" ht="24" customHeight="1" x14ac:dyDescent="0.25">
      <c r="A63" s="733"/>
      <c r="B63" s="736"/>
      <c r="C63" s="760"/>
      <c r="D63" s="872"/>
      <c r="E63" s="760"/>
      <c r="F63" s="773"/>
    </row>
    <row r="64" spans="1:6" s="37" customFormat="1" ht="24" customHeight="1" x14ac:dyDescent="0.25">
      <c r="A64" s="733"/>
      <c r="B64" s="736"/>
      <c r="C64" s="760"/>
      <c r="D64" s="872"/>
      <c r="E64" s="760"/>
      <c r="F64" s="773"/>
    </row>
    <row r="65" spans="1:6" s="37" customFormat="1" ht="53.25" customHeight="1" thickBot="1" x14ac:dyDescent="0.3">
      <c r="A65" s="734"/>
      <c r="B65" s="737"/>
      <c r="C65" s="761"/>
      <c r="D65" s="873"/>
      <c r="E65" s="761"/>
      <c r="F65" s="774"/>
    </row>
    <row r="66" spans="1:6" s="37" customFormat="1" ht="24" customHeight="1" x14ac:dyDescent="0.25">
      <c r="A66" s="738" t="s">
        <v>458</v>
      </c>
      <c r="B66" s="736" t="s">
        <v>556</v>
      </c>
      <c r="C66" s="741" t="s">
        <v>307</v>
      </c>
      <c r="D66" s="855">
        <v>124</v>
      </c>
      <c r="E66" s="857"/>
      <c r="F66" s="860"/>
    </row>
    <row r="67" spans="1:6" s="37" customFormat="1" ht="24" customHeight="1" x14ac:dyDescent="0.25">
      <c r="A67" s="739"/>
      <c r="B67" s="736"/>
      <c r="C67" s="741"/>
      <c r="D67" s="855"/>
      <c r="E67" s="858"/>
      <c r="F67" s="861"/>
    </row>
    <row r="68" spans="1:6" s="37" customFormat="1" ht="81" customHeight="1" thickBot="1" x14ac:dyDescent="0.3">
      <c r="A68" s="740"/>
      <c r="B68" s="737"/>
      <c r="C68" s="742"/>
      <c r="D68" s="856"/>
      <c r="E68" s="859"/>
      <c r="F68" s="862"/>
    </row>
    <row r="69" spans="1:6" s="37" customFormat="1" ht="26.25" customHeight="1" x14ac:dyDescent="0.25">
      <c r="A69" s="779" t="s">
        <v>74</v>
      </c>
      <c r="B69" s="780"/>
      <c r="C69" s="756" t="s">
        <v>9</v>
      </c>
      <c r="D69" s="756"/>
      <c r="E69" s="394" t="s">
        <v>8</v>
      </c>
      <c r="F69" s="390" t="s">
        <v>79</v>
      </c>
    </row>
    <row r="70" spans="1:6" s="37" customFormat="1" ht="59.25" customHeight="1" x14ac:dyDescent="0.25">
      <c r="A70" s="792" t="s">
        <v>285</v>
      </c>
      <c r="B70" s="793"/>
      <c r="C70" s="794" t="s">
        <v>286</v>
      </c>
      <c r="D70" s="793"/>
      <c r="E70" s="387" t="s">
        <v>612</v>
      </c>
      <c r="F70" s="392" t="s">
        <v>287</v>
      </c>
    </row>
    <row r="71" spans="1:6" s="37" customFormat="1" ht="185.25" customHeight="1" x14ac:dyDescent="0.25">
      <c r="A71" s="781" t="s">
        <v>321</v>
      </c>
      <c r="B71" s="782"/>
      <c r="C71" s="783" t="s">
        <v>324</v>
      </c>
      <c r="D71" s="784"/>
      <c r="E71" s="323">
        <v>2001</v>
      </c>
      <c r="F71" s="426" t="s">
        <v>323</v>
      </c>
    </row>
    <row r="72" spans="1:6" s="37" customFormat="1" ht="183.75" customHeight="1" x14ac:dyDescent="0.25">
      <c r="A72" s="785" t="s">
        <v>322</v>
      </c>
      <c r="B72" s="786"/>
      <c r="C72" s="881" t="s">
        <v>463</v>
      </c>
      <c r="D72" s="782"/>
      <c r="E72" s="323">
        <v>23</v>
      </c>
      <c r="F72" s="426" t="s">
        <v>323</v>
      </c>
    </row>
    <row r="73" spans="1:6" s="37" customFormat="1" ht="15" customHeight="1" thickBot="1" x14ac:dyDescent="0.3">
      <c r="A73" s="35"/>
      <c r="B73" s="35"/>
      <c r="C73" s="35"/>
      <c r="D73" s="35"/>
      <c r="E73" s="35"/>
      <c r="F73" s="35"/>
    </row>
    <row r="74" spans="1:6" s="37" customFormat="1" ht="26.25" customHeight="1" x14ac:dyDescent="0.25">
      <c r="A74" s="749" t="s">
        <v>10</v>
      </c>
      <c r="B74" s="750"/>
      <c r="C74" s="750"/>
      <c r="D74" s="750"/>
      <c r="E74" s="750"/>
      <c r="F74" s="751"/>
    </row>
    <row r="75" spans="1:6" s="37" customFormat="1" ht="87.75" customHeight="1" x14ac:dyDescent="0.25">
      <c r="A75" s="743" t="s">
        <v>557</v>
      </c>
      <c r="B75" s="744"/>
      <c r="C75" s="744"/>
      <c r="D75" s="744"/>
      <c r="E75" s="744"/>
      <c r="F75" s="745"/>
    </row>
    <row r="76" spans="1:6" s="37" customFormat="1" ht="8.4499999999999993" customHeight="1" x14ac:dyDescent="0.25">
      <c r="A76" s="746"/>
      <c r="B76" s="747"/>
      <c r="C76" s="747"/>
      <c r="D76" s="747"/>
      <c r="E76" s="747"/>
      <c r="F76" s="748"/>
    </row>
    <row r="77" spans="1:6" s="37" customFormat="1" ht="156" customHeight="1" thickBot="1" x14ac:dyDescent="0.3">
      <c r="A77" s="752" t="s">
        <v>620</v>
      </c>
      <c r="B77" s="753"/>
      <c r="C77" s="753"/>
      <c r="D77" s="753"/>
      <c r="E77" s="753"/>
      <c r="F77" s="754"/>
    </row>
    <row r="78" spans="1:6" s="37" customFormat="1" ht="15" customHeight="1" thickBot="1" x14ac:dyDescent="0.3"/>
    <row r="79" spans="1:6" s="37" customFormat="1" ht="32.25" customHeight="1" x14ac:dyDescent="0.25">
      <c r="A79" s="749" t="s">
        <v>122</v>
      </c>
      <c r="B79" s="750"/>
      <c r="C79" s="750"/>
      <c r="D79" s="750"/>
      <c r="E79" s="750"/>
      <c r="F79" s="751"/>
    </row>
    <row r="80" spans="1:6" s="37" customFormat="1" ht="61.5" customHeight="1" x14ac:dyDescent="0.25">
      <c r="A80" s="795" t="s">
        <v>54</v>
      </c>
      <c r="B80" s="755" t="s">
        <v>7</v>
      </c>
      <c r="C80" s="757" t="s">
        <v>291</v>
      </c>
      <c r="D80" s="758"/>
      <c r="E80" s="713" t="s">
        <v>292</v>
      </c>
      <c r="F80" s="714"/>
    </row>
    <row r="81" spans="1:9" s="37" customFormat="1" ht="46.5" customHeight="1" x14ac:dyDescent="0.25">
      <c r="A81" s="796"/>
      <c r="B81" s="756"/>
      <c r="C81" s="381" t="s">
        <v>117</v>
      </c>
      <c r="D81" s="36" t="s">
        <v>118</v>
      </c>
      <c r="E81" s="383" t="s">
        <v>117</v>
      </c>
      <c r="F81" s="38" t="s">
        <v>118</v>
      </c>
    </row>
    <row r="82" spans="1:9" s="37" customFormat="1" ht="167.25" customHeight="1" thickBot="1" x14ac:dyDescent="0.3">
      <c r="A82" s="797"/>
      <c r="B82" s="686" t="s">
        <v>293</v>
      </c>
      <c r="C82" s="686" t="s">
        <v>602</v>
      </c>
      <c r="D82" s="686" t="s">
        <v>576</v>
      </c>
      <c r="E82" s="686" t="s">
        <v>603</v>
      </c>
      <c r="F82" s="687" t="s">
        <v>298</v>
      </c>
    </row>
    <row r="83" spans="1:9" s="37" customFormat="1" ht="68.45" customHeight="1" x14ac:dyDescent="0.25">
      <c r="A83" s="279" t="s">
        <v>471</v>
      </c>
      <c r="B83" s="415" t="s">
        <v>313</v>
      </c>
      <c r="C83" s="280" t="s">
        <v>308</v>
      </c>
      <c r="D83" s="398">
        <v>0</v>
      </c>
      <c r="E83" s="234" t="s">
        <v>308</v>
      </c>
      <c r="F83" s="271">
        <v>1</v>
      </c>
    </row>
    <row r="84" spans="1:9" s="37" customFormat="1" ht="87" customHeight="1" x14ac:dyDescent="0.25">
      <c r="A84" s="278"/>
      <c r="B84" s="277"/>
      <c r="C84" s="399" t="s">
        <v>309</v>
      </c>
      <c r="D84" s="399">
        <v>0</v>
      </c>
      <c r="E84" s="399" t="s">
        <v>309</v>
      </c>
      <c r="F84" s="417">
        <v>490</v>
      </c>
    </row>
    <row r="85" spans="1:9" s="37" customFormat="1" ht="155.25" customHeight="1" x14ac:dyDescent="0.25">
      <c r="A85" s="865" t="s">
        <v>472</v>
      </c>
      <c r="B85" s="896" t="s">
        <v>562</v>
      </c>
      <c r="C85" s="395" t="s">
        <v>473</v>
      </c>
      <c r="D85" s="418">
        <v>1</v>
      </c>
      <c r="E85" s="418">
        <v>0</v>
      </c>
      <c r="F85" s="418">
        <v>0</v>
      </c>
    </row>
    <row r="86" spans="1:9" s="37" customFormat="1" ht="69" customHeight="1" x14ac:dyDescent="0.25">
      <c r="A86" s="865"/>
      <c r="B86" s="897"/>
      <c r="C86" s="280" t="s">
        <v>419</v>
      </c>
      <c r="D86" s="401">
        <v>150</v>
      </c>
      <c r="E86" s="398">
        <v>0</v>
      </c>
      <c r="F86" s="407">
        <v>0</v>
      </c>
    </row>
    <row r="87" spans="1:9" s="37" customFormat="1" ht="87.75" customHeight="1" thickBot="1" x14ac:dyDescent="0.3">
      <c r="A87" s="865"/>
      <c r="B87" s="898"/>
      <c r="C87" s="405" t="s">
        <v>331</v>
      </c>
      <c r="D87" s="406">
        <v>4</v>
      </c>
      <c r="E87" s="400">
        <v>0</v>
      </c>
      <c r="F87" s="408">
        <v>0</v>
      </c>
    </row>
    <row r="88" spans="1:9" s="37" customFormat="1" ht="76.5" customHeight="1" x14ac:dyDescent="0.25">
      <c r="A88" s="866" t="s">
        <v>296</v>
      </c>
      <c r="B88" s="868" t="s">
        <v>561</v>
      </c>
      <c r="C88" s="402" t="s">
        <v>310</v>
      </c>
      <c r="D88" s="403">
        <v>1</v>
      </c>
      <c r="E88" s="402"/>
      <c r="F88" s="404"/>
    </row>
    <row r="89" spans="1:9" s="37" customFormat="1" ht="115.5" customHeight="1" x14ac:dyDescent="0.25">
      <c r="A89" s="867"/>
      <c r="B89" s="869"/>
      <c r="C89" s="282" t="s">
        <v>311</v>
      </c>
      <c r="D89" s="281">
        <v>34</v>
      </c>
      <c r="E89" s="282"/>
      <c r="F89" s="268"/>
    </row>
    <row r="90" spans="1:9" s="37" customFormat="1" ht="96" customHeight="1" x14ac:dyDescent="0.25">
      <c r="A90" s="867"/>
      <c r="B90" s="869"/>
      <c r="C90" s="229" t="s">
        <v>312</v>
      </c>
      <c r="D90" s="230">
        <v>1851</v>
      </c>
      <c r="E90" s="229"/>
      <c r="F90" s="231"/>
    </row>
    <row r="91" spans="1:9" s="37" customFormat="1" ht="80.25" customHeight="1" x14ac:dyDescent="0.25">
      <c r="A91" s="867"/>
      <c r="B91" s="869"/>
      <c r="C91" s="386" t="s">
        <v>333</v>
      </c>
      <c r="D91" s="216">
        <v>1</v>
      </c>
      <c r="E91" s="444"/>
      <c r="F91" s="398"/>
      <c r="G91" s="269"/>
      <c r="H91" s="270"/>
      <c r="I91" s="269"/>
    </row>
    <row r="92" spans="1:9" s="37" customFormat="1" ht="69" customHeight="1" x14ac:dyDescent="0.25">
      <c r="A92" s="272" t="s">
        <v>477</v>
      </c>
      <c r="B92" s="275" t="s">
        <v>226</v>
      </c>
      <c r="C92" s="230" t="s">
        <v>212</v>
      </c>
      <c r="D92" s="230" t="s">
        <v>212</v>
      </c>
      <c r="E92" s="241" t="s">
        <v>474</v>
      </c>
      <c r="F92" s="267">
        <v>1</v>
      </c>
    </row>
    <row r="93" spans="1:9" s="37" customFormat="1" ht="59.25" customHeight="1" x14ac:dyDescent="0.25">
      <c r="A93" s="276"/>
      <c r="B93" s="419"/>
      <c r="C93" s="230" t="s">
        <v>212</v>
      </c>
      <c r="D93" s="230" t="s">
        <v>212</v>
      </c>
      <c r="E93" s="241" t="s">
        <v>475</v>
      </c>
      <c r="F93" s="267">
        <v>1</v>
      </c>
    </row>
    <row r="94" spans="1:9" s="37" customFormat="1" ht="68.25" customHeight="1" x14ac:dyDescent="0.25">
      <c r="A94" s="276"/>
      <c r="B94" s="419"/>
      <c r="C94" s="230" t="s">
        <v>212</v>
      </c>
      <c r="D94" s="230" t="s">
        <v>563</v>
      </c>
      <c r="E94" s="241" t="s">
        <v>476</v>
      </c>
      <c r="F94" s="267">
        <v>1</v>
      </c>
    </row>
    <row r="95" spans="1:9" s="37" customFormat="1" ht="44.25" customHeight="1" thickBot="1" x14ac:dyDescent="0.3">
      <c r="A95" s="273"/>
      <c r="B95" s="274"/>
      <c r="C95" s="230" t="s">
        <v>212</v>
      </c>
      <c r="D95" s="230" t="s">
        <v>212</v>
      </c>
      <c r="E95" s="241" t="s">
        <v>424</v>
      </c>
      <c r="F95" s="267">
        <v>55</v>
      </c>
    </row>
    <row r="96" spans="1:9" s="37" customFormat="1" ht="38.1" customHeight="1" x14ac:dyDescent="0.25">
      <c r="A96" s="779" t="s">
        <v>74</v>
      </c>
      <c r="B96" s="780"/>
      <c r="C96" s="870" t="s">
        <v>9</v>
      </c>
      <c r="D96" s="780"/>
      <c r="E96" s="391" t="s">
        <v>8</v>
      </c>
      <c r="F96" s="393" t="s">
        <v>79</v>
      </c>
    </row>
    <row r="97" spans="1:6" s="37" customFormat="1" ht="66" customHeight="1" x14ac:dyDescent="0.25">
      <c r="A97" s="792" t="s">
        <v>285</v>
      </c>
      <c r="B97" s="793"/>
      <c r="C97" s="794" t="s">
        <v>286</v>
      </c>
      <c r="D97" s="793"/>
      <c r="E97" s="387" t="s">
        <v>612</v>
      </c>
      <c r="F97" s="392" t="s">
        <v>287</v>
      </c>
    </row>
    <row r="98" spans="1:6" s="37" customFormat="1" ht="214.5" customHeight="1" x14ac:dyDescent="0.25">
      <c r="A98" s="781" t="s">
        <v>321</v>
      </c>
      <c r="B98" s="803"/>
      <c r="C98" s="804" t="s">
        <v>326</v>
      </c>
      <c r="D98" s="805"/>
      <c r="E98" s="412">
        <v>2001</v>
      </c>
      <c r="F98" s="427" t="s">
        <v>325</v>
      </c>
    </row>
    <row r="99" spans="1:6" s="37" customFormat="1" ht="162" customHeight="1" thickBot="1" x14ac:dyDescent="0.3">
      <c r="A99" s="789" t="s">
        <v>318</v>
      </c>
      <c r="B99" s="900"/>
      <c r="C99" s="901" t="s">
        <v>478</v>
      </c>
      <c r="D99" s="902"/>
      <c r="E99" s="332">
        <v>34</v>
      </c>
      <c r="F99" s="440" t="s">
        <v>325</v>
      </c>
    </row>
    <row r="100" spans="1:6" s="37" customFormat="1" ht="14.1" customHeight="1" thickBot="1" x14ac:dyDescent="0.3">
      <c r="A100" s="327"/>
      <c r="B100" s="328"/>
      <c r="C100" s="329"/>
      <c r="D100" s="330"/>
      <c r="E100" s="329"/>
      <c r="F100" s="331"/>
    </row>
    <row r="101" spans="1:6" s="37" customFormat="1" ht="32.25" customHeight="1" x14ac:dyDescent="0.25">
      <c r="A101" s="749" t="s">
        <v>10</v>
      </c>
      <c r="B101" s="750"/>
      <c r="C101" s="750"/>
      <c r="D101" s="750"/>
      <c r="E101" s="750"/>
      <c r="F101" s="751"/>
    </row>
    <row r="102" spans="1:6" s="37" customFormat="1" ht="57.6" customHeight="1" x14ac:dyDescent="0.25">
      <c r="A102" s="743" t="s">
        <v>299</v>
      </c>
      <c r="B102" s="744"/>
      <c r="C102" s="744"/>
      <c r="D102" s="744"/>
      <c r="E102" s="744"/>
      <c r="F102" s="745"/>
    </row>
    <row r="103" spans="1:6" s="37" customFormat="1" ht="16.5" customHeight="1" x14ac:dyDescent="0.25">
      <c r="A103" s="746"/>
      <c r="B103" s="747"/>
      <c r="C103" s="747"/>
      <c r="D103" s="747"/>
      <c r="E103" s="747"/>
      <c r="F103" s="748"/>
    </row>
    <row r="104" spans="1:6" s="37" customFormat="1" ht="125.1" customHeight="1" thickBot="1" x14ac:dyDescent="0.3">
      <c r="A104" s="789" t="s">
        <v>479</v>
      </c>
      <c r="B104" s="903"/>
      <c r="C104" s="903"/>
      <c r="D104" s="903"/>
      <c r="E104" s="903"/>
      <c r="F104" s="904"/>
    </row>
    <row r="105" spans="1:6" s="37" customFormat="1" ht="15" customHeight="1" thickBot="1" x14ac:dyDescent="0.3">
      <c r="A105" s="210"/>
      <c r="B105" s="211"/>
      <c r="C105" s="905"/>
      <c r="D105" s="905"/>
      <c r="E105" s="212"/>
      <c r="F105" s="213"/>
    </row>
    <row r="106" spans="1:6" s="37" customFormat="1" ht="35.25" customHeight="1" x14ac:dyDescent="0.25">
      <c r="A106" s="749" t="s">
        <v>123</v>
      </c>
      <c r="B106" s="750"/>
      <c r="C106" s="750"/>
      <c r="D106" s="750"/>
      <c r="E106" s="750"/>
      <c r="F106" s="751"/>
    </row>
    <row r="107" spans="1:6" s="37" customFormat="1" ht="29.45" customHeight="1" x14ac:dyDescent="0.25">
      <c r="A107" s="795" t="s">
        <v>54</v>
      </c>
      <c r="B107" s="755" t="s">
        <v>7</v>
      </c>
      <c r="C107" s="757" t="s">
        <v>119</v>
      </c>
      <c r="D107" s="758"/>
      <c r="E107" s="713" t="s">
        <v>116</v>
      </c>
      <c r="F107" s="714"/>
    </row>
    <row r="108" spans="1:6" s="37" customFormat="1" ht="15" customHeight="1" thickBot="1" x14ac:dyDescent="0.3">
      <c r="A108" s="797"/>
      <c r="B108" s="893"/>
      <c r="C108" s="39" t="s">
        <v>117</v>
      </c>
      <c r="D108" s="40" t="s">
        <v>118</v>
      </c>
      <c r="E108" s="382" t="s">
        <v>117</v>
      </c>
      <c r="F108" s="41" t="s">
        <v>118</v>
      </c>
    </row>
    <row r="109" spans="1:6" s="37" customFormat="1" ht="36.75" customHeight="1" thickBot="1" x14ac:dyDescent="0.3">
      <c r="A109" s="221" t="s">
        <v>212</v>
      </c>
      <c r="B109" s="221" t="s">
        <v>212</v>
      </c>
      <c r="C109" s="221" t="s">
        <v>212</v>
      </c>
      <c r="D109" s="221" t="s">
        <v>212</v>
      </c>
      <c r="E109" s="221" t="s">
        <v>212</v>
      </c>
      <c r="F109" s="221" t="s">
        <v>212</v>
      </c>
    </row>
    <row r="110" spans="1:6" s="37" customFormat="1" ht="33.75" customHeight="1" x14ac:dyDescent="0.25">
      <c r="A110" s="894" t="s">
        <v>74</v>
      </c>
      <c r="B110" s="895"/>
      <c r="C110" s="899" t="s">
        <v>9</v>
      </c>
      <c r="D110" s="895"/>
      <c r="E110" s="384" t="s">
        <v>8</v>
      </c>
      <c r="F110" s="385" t="s">
        <v>79</v>
      </c>
    </row>
    <row r="111" spans="1:6" s="37" customFormat="1" ht="32.25" customHeight="1" x14ac:dyDescent="0.25">
      <c r="A111" s="776" t="s">
        <v>212</v>
      </c>
      <c r="B111" s="777"/>
      <c r="C111" s="778" t="s">
        <v>212</v>
      </c>
      <c r="D111" s="778"/>
      <c r="E111" s="892" t="s">
        <v>212</v>
      </c>
      <c r="F111" s="777"/>
    </row>
    <row r="112" spans="1:6" s="37" customFormat="1" ht="26.25" customHeight="1" thickBot="1" x14ac:dyDescent="0.3">
      <c r="A112" s="35"/>
      <c r="B112" s="35"/>
      <c r="C112" s="35"/>
      <c r="D112" s="35"/>
      <c r="E112" s="35"/>
      <c r="F112" s="35"/>
    </row>
    <row r="113" spans="1:6" s="37" customFormat="1" ht="15" customHeight="1" x14ac:dyDescent="0.25">
      <c r="A113" s="749" t="s">
        <v>10</v>
      </c>
      <c r="B113" s="750"/>
      <c r="C113" s="750"/>
      <c r="D113" s="750"/>
      <c r="E113" s="750"/>
      <c r="F113" s="751"/>
    </row>
    <row r="114" spans="1:6" s="362" customFormat="1" ht="48.75" customHeight="1" thickBot="1" x14ac:dyDescent="0.3">
      <c r="A114" s="806"/>
      <c r="B114" s="807"/>
      <c r="C114" s="807"/>
      <c r="D114" s="807"/>
      <c r="E114" s="807"/>
      <c r="F114" s="808"/>
    </row>
    <row r="115" spans="1:6" s="37" customFormat="1" ht="15" customHeight="1" thickBot="1" x14ac:dyDescent="0.3"/>
    <row r="116" spans="1:6" ht="27" customHeight="1" x14ac:dyDescent="0.25">
      <c r="A116" s="749" t="s">
        <v>126</v>
      </c>
      <c r="B116" s="750"/>
      <c r="C116" s="750"/>
      <c r="D116" s="750"/>
      <c r="E116" s="750"/>
      <c r="F116" s="751"/>
    </row>
    <row r="117" spans="1:6" ht="33.75" customHeight="1" x14ac:dyDescent="0.25">
      <c r="A117" s="380" t="s">
        <v>15</v>
      </c>
      <c r="B117" s="389" t="s">
        <v>16</v>
      </c>
      <c r="C117" s="381" t="s">
        <v>189</v>
      </c>
      <c r="D117" s="848" t="s">
        <v>115</v>
      </c>
      <c r="E117" s="715"/>
      <c r="F117" s="38" t="s">
        <v>17</v>
      </c>
    </row>
    <row r="118" spans="1:6" ht="136.5" customHeight="1" x14ac:dyDescent="0.25">
      <c r="A118" s="397" t="s">
        <v>300</v>
      </c>
      <c r="B118" s="387" t="s">
        <v>613</v>
      </c>
      <c r="C118" s="387" t="s">
        <v>301</v>
      </c>
      <c r="D118" s="794" t="s">
        <v>295</v>
      </c>
      <c r="E118" s="793"/>
      <c r="F118" s="392" t="s">
        <v>294</v>
      </c>
    </row>
    <row r="119" spans="1:6" ht="409.5" customHeight="1" x14ac:dyDescent="0.25">
      <c r="A119" s="428" t="s">
        <v>238</v>
      </c>
      <c r="B119" s="429">
        <v>2</v>
      </c>
      <c r="C119" s="430" t="s">
        <v>202</v>
      </c>
      <c r="D119" s="849" t="s">
        <v>564</v>
      </c>
      <c r="E119" s="850"/>
      <c r="F119" s="244" t="s">
        <v>203</v>
      </c>
    </row>
    <row r="120" spans="1:6" ht="356.25" customHeight="1" x14ac:dyDescent="0.25">
      <c r="A120" s="431" t="s">
        <v>327</v>
      </c>
      <c r="B120" s="432">
        <v>2</v>
      </c>
      <c r="C120" s="431" t="s">
        <v>202</v>
      </c>
      <c r="D120" s="769" t="s">
        <v>529</v>
      </c>
      <c r="E120" s="851"/>
      <c r="F120" s="431" t="s">
        <v>222</v>
      </c>
    </row>
    <row r="121" spans="1:6" ht="409.5" customHeight="1" x14ac:dyDescent="0.25">
      <c r="A121" s="433" t="s">
        <v>328</v>
      </c>
      <c r="B121" s="434">
        <v>2</v>
      </c>
      <c r="C121" s="435">
        <v>35000</v>
      </c>
      <c r="D121" s="844" t="s">
        <v>537</v>
      </c>
      <c r="E121" s="845"/>
      <c r="F121" s="436" t="s">
        <v>222</v>
      </c>
    </row>
    <row r="122" spans="1:6" ht="206.1" customHeight="1" x14ac:dyDescent="0.25">
      <c r="A122" s="433" t="s">
        <v>329</v>
      </c>
      <c r="B122" s="323">
        <v>2</v>
      </c>
      <c r="C122" s="438" t="s">
        <v>202</v>
      </c>
      <c r="D122" s="846" t="s">
        <v>530</v>
      </c>
      <c r="E122" s="847"/>
      <c r="F122" s="439" t="s">
        <v>222</v>
      </c>
    </row>
    <row r="123" spans="1:6" ht="135.75" customHeight="1" x14ac:dyDescent="0.25">
      <c r="A123" s="433" t="s">
        <v>250</v>
      </c>
      <c r="B123" s="323">
        <v>3</v>
      </c>
      <c r="C123" s="438" t="s">
        <v>202</v>
      </c>
      <c r="D123" s="846" t="s">
        <v>531</v>
      </c>
      <c r="E123" s="847"/>
      <c r="F123" s="439" t="s">
        <v>222</v>
      </c>
    </row>
    <row r="124" spans="1:6" ht="99.95" customHeight="1" x14ac:dyDescent="0.25">
      <c r="A124" s="433" t="s">
        <v>223</v>
      </c>
      <c r="B124" s="235">
        <v>144</v>
      </c>
      <c r="C124" s="235" t="s">
        <v>202</v>
      </c>
      <c r="D124" s="839" t="s">
        <v>532</v>
      </c>
      <c r="E124" s="840"/>
      <c r="F124" s="437" t="s">
        <v>222</v>
      </c>
    </row>
    <row r="125" spans="1:6" ht="99.95" customHeight="1" x14ac:dyDescent="0.25">
      <c r="A125" s="433" t="s">
        <v>334</v>
      </c>
      <c r="B125" s="235">
        <v>1</v>
      </c>
      <c r="C125" s="235">
        <v>4</v>
      </c>
      <c r="D125" s="839" t="s">
        <v>533</v>
      </c>
      <c r="E125" s="891"/>
      <c r="F125" s="437" t="s">
        <v>232</v>
      </c>
    </row>
    <row r="126" spans="1:6" ht="99.95" customHeight="1" x14ac:dyDescent="0.25">
      <c r="A126" s="433" t="s">
        <v>335</v>
      </c>
      <c r="B126" s="235">
        <v>1</v>
      </c>
      <c r="C126" s="235">
        <v>150</v>
      </c>
      <c r="D126" s="839" t="s">
        <v>534</v>
      </c>
      <c r="E126" s="891"/>
      <c r="F126" s="437" t="s">
        <v>232</v>
      </c>
    </row>
    <row r="127" spans="1:6" ht="142.5" customHeight="1" x14ac:dyDescent="0.25">
      <c r="A127" s="433" t="s">
        <v>332</v>
      </c>
      <c r="B127" s="235">
        <v>1</v>
      </c>
      <c r="C127" s="235"/>
      <c r="D127" s="839" t="s">
        <v>535</v>
      </c>
      <c r="E127" s="891"/>
      <c r="F127" s="437" t="s">
        <v>249</v>
      </c>
    </row>
    <row r="128" spans="1:6" ht="127.5" customHeight="1" x14ac:dyDescent="0.25">
      <c r="A128" s="433" t="s">
        <v>240</v>
      </c>
      <c r="B128" s="235">
        <v>2</v>
      </c>
      <c r="C128" s="235"/>
      <c r="D128" s="839" t="s">
        <v>536</v>
      </c>
      <c r="E128" s="840"/>
      <c r="F128" s="437" t="s">
        <v>222</v>
      </c>
    </row>
    <row r="129" spans="1:6" ht="61.5" customHeight="1" thickBot="1" x14ac:dyDescent="0.3">
      <c r="A129" s="1"/>
      <c r="B129" s="1"/>
      <c r="C129" s="1"/>
      <c r="D129" s="1"/>
      <c r="E129" s="1"/>
      <c r="F129" s="1"/>
    </row>
    <row r="130" spans="1:6" ht="61.5" customHeight="1" x14ac:dyDescent="0.25">
      <c r="A130" s="749" t="s">
        <v>80</v>
      </c>
      <c r="B130" s="750"/>
      <c r="C130" s="750"/>
      <c r="D130" s="750"/>
      <c r="E130" s="750"/>
      <c r="F130" s="751"/>
    </row>
    <row r="131" spans="1:6" ht="58.5" customHeight="1" x14ac:dyDescent="0.25">
      <c r="A131" s="841" t="s">
        <v>614</v>
      </c>
      <c r="B131" s="758"/>
      <c r="C131" s="757" t="s">
        <v>615</v>
      </c>
      <c r="D131" s="842"/>
      <c r="E131" s="842"/>
      <c r="F131" s="843"/>
    </row>
    <row r="132" spans="1:6" ht="22.5" customHeight="1" x14ac:dyDescent="0.25">
      <c r="A132" s="833" t="s">
        <v>444</v>
      </c>
      <c r="B132" s="834"/>
      <c r="C132" s="636"/>
      <c r="D132" s="636"/>
      <c r="E132" s="636"/>
      <c r="F132" s="637"/>
    </row>
    <row r="133" spans="1:6" s="451" customFormat="1" ht="54" customHeight="1" x14ac:dyDescent="0.25">
      <c r="A133" s="730" t="s">
        <v>483</v>
      </c>
      <c r="B133" s="731"/>
      <c r="C133" s="730" t="s">
        <v>485</v>
      </c>
      <c r="D133" s="731"/>
      <c r="E133" s="731"/>
      <c r="F133" s="731"/>
    </row>
    <row r="134" spans="1:6" s="451" customFormat="1" ht="24.75" customHeight="1" x14ac:dyDescent="0.25">
      <c r="A134" s="763" t="s">
        <v>447</v>
      </c>
      <c r="B134" s="763"/>
      <c r="C134" s="763"/>
      <c r="D134" s="763"/>
      <c r="E134" s="763"/>
      <c r="F134" s="763"/>
    </row>
    <row r="135" spans="1:6" ht="122.25" customHeight="1" x14ac:dyDescent="0.25">
      <c r="A135" s="835" t="s">
        <v>621</v>
      </c>
      <c r="B135" s="799"/>
      <c r="C135" s="836" t="s">
        <v>565</v>
      </c>
      <c r="D135" s="837"/>
      <c r="E135" s="837"/>
      <c r="F135" s="838"/>
    </row>
    <row r="136" spans="1:6" s="451" customFormat="1" ht="28.5" customHeight="1" x14ac:dyDescent="0.25">
      <c r="A136" s="764" t="s">
        <v>445</v>
      </c>
      <c r="B136" s="765"/>
      <c r="C136" s="765"/>
      <c r="D136" s="765"/>
      <c r="E136" s="765"/>
      <c r="F136" s="766"/>
    </row>
    <row r="137" spans="1:6" ht="92.25" customHeight="1" x14ac:dyDescent="0.25">
      <c r="A137" s="798" t="s">
        <v>484</v>
      </c>
      <c r="B137" s="799"/>
      <c r="C137" s="800" t="s">
        <v>446</v>
      </c>
      <c r="D137" s="801"/>
      <c r="E137" s="801"/>
      <c r="F137" s="802"/>
    </row>
    <row r="138" spans="1:6" ht="84.75" customHeight="1" x14ac:dyDescent="0.25"/>
    <row r="139" spans="1:6" ht="26.25" customHeight="1" x14ac:dyDescent="0.25"/>
    <row r="140" spans="1:6" ht="194.25" customHeight="1" x14ac:dyDescent="0.25"/>
    <row r="141" spans="1:6" ht="409.5" customHeight="1" x14ac:dyDescent="0.25"/>
    <row r="142" spans="1:6" ht="15" customHeight="1" x14ac:dyDescent="0.25"/>
  </sheetData>
  <mergeCells count="138">
    <mergeCell ref="D126:E126"/>
    <mergeCell ref="D127:E127"/>
    <mergeCell ref="E111:F111"/>
    <mergeCell ref="A107:A108"/>
    <mergeCell ref="B107:B108"/>
    <mergeCell ref="C107:D107"/>
    <mergeCell ref="E107:F107"/>
    <mergeCell ref="A110:B110"/>
    <mergeCell ref="B85:B87"/>
    <mergeCell ref="D125:E125"/>
    <mergeCell ref="D118:E118"/>
    <mergeCell ref="C110:D110"/>
    <mergeCell ref="A99:B99"/>
    <mergeCell ref="C99:D99"/>
    <mergeCell ref="A101:F101"/>
    <mergeCell ref="A104:F104"/>
    <mergeCell ref="C105:D105"/>
    <mergeCell ref="A102:F102"/>
    <mergeCell ref="A49:F49"/>
    <mergeCell ref="B50:B51"/>
    <mergeCell ref="C50:D50"/>
    <mergeCell ref="A97:B97"/>
    <mergeCell ref="C97:D97"/>
    <mergeCell ref="A85:A87"/>
    <mergeCell ref="A88:A91"/>
    <mergeCell ref="B88:B91"/>
    <mergeCell ref="A96:B96"/>
    <mergeCell ref="C96:D96"/>
    <mergeCell ref="D61:D65"/>
    <mergeCell ref="D53:D56"/>
    <mergeCell ref="B57:B58"/>
    <mergeCell ref="C57:C58"/>
    <mergeCell ref="D57:D58"/>
    <mergeCell ref="C72:D72"/>
    <mergeCell ref="A70:B70"/>
    <mergeCell ref="C70:D70"/>
    <mergeCell ref="E53:E56"/>
    <mergeCell ref="F53:F56"/>
    <mergeCell ref="E57:E58"/>
    <mergeCell ref="F57:F58"/>
    <mergeCell ref="A53:A56"/>
    <mergeCell ref="C53:C56"/>
    <mergeCell ref="B7:B8"/>
    <mergeCell ref="B15:B17"/>
    <mergeCell ref="A15:A17"/>
    <mergeCell ref="A24:F24"/>
    <mergeCell ref="A132:B132"/>
    <mergeCell ref="A135:B135"/>
    <mergeCell ref="C135:F135"/>
    <mergeCell ref="D124:E124"/>
    <mergeCell ref="D128:E128"/>
    <mergeCell ref="A130:F130"/>
    <mergeCell ref="A131:B131"/>
    <mergeCell ref="C131:F131"/>
    <mergeCell ref="D121:E121"/>
    <mergeCell ref="D122:E122"/>
    <mergeCell ref="D123:E123"/>
    <mergeCell ref="D117:E117"/>
    <mergeCell ref="D119:E119"/>
    <mergeCell ref="D120:E120"/>
    <mergeCell ref="A39:B39"/>
    <mergeCell ref="C39:D39"/>
    <mergeCell ref="D66:D68"/>
    <mergeCell ref="E66:E68"/>
    <mergeCell ref="F66:F68"/>
    <mergeCell ref="A57:A58"/>
    <mergeCell ref="A137:B137"/>
    <mergeCell ref="C137:F137"/>
    <mergeCell ref="A103:F103"/>
    <mergeCell ref="A98:B98"/>
    <mergeCell ref="C98:D98"/>
    <mergeCell ref="A116:F116"/>
    <mergeCell ref="A114:F114"/>
    <mergeCell ref="A113:F113"/>
    <mergeCell ref="A1:F1"/>
    <mergeCell ref="A3:F3"/>
    <mergeCell ref="A4:F4"/>
    <mergeCell ref="A5:F5"/>
    <mergeCell ref="A6:A8"/>
    <mergeCell ref="C6:D6"/>
    <mergeCell ref="E6:F6"/>
    <mergeCell ref="A28:F28"/>
    <mergeCell ref="B29:B30"/>
    <mergeCell ref="C29:D29"/>
    <mergeCell ref="E29:F29"/>
    <mergeCell ref="A29:A31"/>
    <mergeCell ref="A9:A14"/>
    <mergeCell ref="B9:B14"/>
    <mergeCell ref="A18:F18"/>
    <mergeCell ref="A21:F21"/>
    <mergeCell ref="A134:F134"/>
    <mergeCell ref="A136:F136"/>
    <mergeCell ref="A32:A35"/>
    <mergeCell ref="A42:B42"/>
    <mergeCell ref="C42:D42"/>
    <mergeCell ref="F61:F65"/>
    <mergeCell ref="A45:F45"/>
    <mergeCell ref="A46:F46"/>
    <mergeCell ref="A106:F106"/>
    <mergeCell ref="B55:B56"/>
    <mergeCell ref="A111:B111"/>
    <mergeCell ref="C111:D111"/>
    <mergeCell ref="A69:B69"/>
    <mergeCell ref="C69:D69"/>
    <mergeCell ref="A71:B71"/>
    <mergeCell ref="C71:D71"/>
    <mergeCell ref="A72:B72"/>
    <mergeCell ref="A41:B41"/>
    <mergeCell ref="C41:D41"/>
    <mergeCell ref="A44:F44"/>
    <mergeCell ref="A47:F47"/>
    <mergeCell ref="A40:B40"/>
    <mergeCell ref="C40:D40"/>
    <mergeCell ref="A80:A82"/>
    <mergeCell ref="E50:F50"/>
    <mergeCell ref="A50:A52"/>
    <mergeCell ref="A23:F23"/>
    <mergeCell ref="A26:F26"/>
    <mergeCell ref="A25:F25"/>
    <mergeCell ref="A19:F19"/>
    <mergeCell ref="A20:F20"/>
    <mergeCell ref="A133:B133"/>
    <mergeCell ref="C133:F133"/>
    <mergeCell ref="A61:A65"/>
    <mergeCell ref="B61:B65"/>
    <mergeCell ref="A66:A68"/>
    <mergeCell ref="B66:B68"/>
    <mergeCell ref="C66:C68"/>
    <mergeCell ref="A75:F75"/>
    <mergeCell ref="A76:F76"/>
    <mergeCell ref="A74:F74"/>
    <mergeCell ref="A77:F77"/>
    <mergeCell ref="A79:F79"/>
    <mergeCell ref="B80:B81"/>
    <mergeCell ref="C80:D80"/>
    <mergeCell ref="E80:F80"/>
    <mergeCell ref="C61:C65"/>
    <mergeCell ref="E61:E65"/>
  </mergeCells>
  <pageMargins left="0.7" right="0.7" top="0.75" bottom="0.75" header="0.3" footer="0.3"/>
  <pageSetup paperSize="9" scale="56" fitToHeight="0" orientation="landscape" r:id="rId1"/>
  <headerFooter>
    <oddHeader>&amp;CLatvia-Lithuania-Belarus ENI CBC programme</oddHeader>
    <oddFooter>&amp;L&amp;"-,Italic"Progress Report&amp;R&amp;"-,Italic"Page &amp;P/&amp;N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65B02-CDAA-4184-9226-AE5AE5B21789}">
  <sheetPr>
    <pageSetUpPr fitToPage="1"/>
  </sheetPr>
  <dimension ref="A1:O57"/>
  <sheetViews>
    <sheetView showGridLines="0" zoomScaleNormal="100" workbookViewId="0">
      <selection activeCell="C38" sqref="C38"/>
    </sheetView>
  </sheetViews>
  <sheetFormatPr defaultColWidth="9.140625" defaultRowHeight="15" x14ac:dyDescent="0.25"/>
  <cols>
    <col min="1" max="1" width="14.28515625" style="451" customWidth="1"/>
    <col min="2" max="2" width="17.140625" style="451" customWidth="1"/>
    <col min="3" max="3" width="25.7109375" style="451" customWidth="1"/>
    <col min="4" max="4" width="10.5703125" style="451" customWidth="1"/>
    <col min="5" max="5" width="11.7109375" style="451" customWidth="1"/>
    <col min="6" max="6" width="14.140625" style="451" customWidth="1"/>
    <col min="7" max="7" width="12.42578125" style="451" customWidth="1"/>
    <col min="8" max="8" width="0.28515625" style="451" hidden="1" customWidth="1"/>
    <col min="9" max="9" width="9.140625" style="451"/>
    <col min="10" max="10" width="13.140625" style="451" customWidth="1"/>
    <col min="11" max="16384" width="9.140625" style="451"/>
  </cols>
  <sheetData>
    <row r="1" spans="1:15" ht="42.75" customHeight="1" x14ac:dyDescent="0.25">
      <c r="A1" s="809" t="s">
        <v>566</v>
      </c>
      <c r="B1" s="810"/>
      <c r="C1" s="810"/>
      <c r="D1" s="810"/>
      <c r="E1" s="810"/>
      <c r="F1" s="810"/>
      <c r="G1" s="810"/>
      <c r="H1" s="810"/>
      <c r="I1" s="810"/>
      <c r="J1" s="810"/>
      <c r="K1" s="810"/>
      <c r="L1" s="810"/>
      <c r="M1" s="810"/>
    </row>
    <row r="2" spans="1:15" x14ac:dyDescent="0.25">
      <c r="A2" s="31"/>
      <c r="B2" s="31"/>
      <c r="C2" s="31"/>
      <c r="D2" s="31"/>
      <c r="E2" s="31"/>
      <c r="F2" s="31"/>
      <c r="G2" s="31"/>
      <c r="H2" s="31"/>
      <c r="I2" s="31"/>
      <c r="J2" s="31"/>
      <c r="K2" s="31"/>
      <c r="L2" s="31"/>
      <c r="M2" s="31"/>
    </row>
    <row r="3" spans="1:15" ht="16.5" customHeight="1" x14ac:dyDescent="0.25">
      <c r="A3" s="906" t="s">
        <v>128</v>
      </c>
      <c r="B3" s="907"/>
      <c r="C3" s="907"/>
      <c r="D3" s="907"/>
      <c r="E3" s="907"/>
      <c r="F3" s="907"/>
      <c r="G3" s="907"/>
      <c r="H3" s="907"/>
      <c r="I3" s="907"/>
      <c r="J3" s="907"/>
      <c r="K3" s="907"/>
      <c r="L3" s="907"/>
      <c r="M3" s="907"/>
    </row>
    <row r="4" spans="1:15" ht="15.75" customHeight="1" x14ac:dyDescent="0.25">
      <c r="A4" s="906" t="s">
        <v>75</v>
      </c>
      <c r="B4" s="906"/>
      <c r="C4" s="906"/>
      <c r="D4" s="906"/>
      <c r="E4" s="906"/>
      <c r="F4" s="906"/>
      <c r="G4" s="906"/>
      <c r="H4" s="906"/>
      <c r="I4" s="906"/>
      <c r="J4" s="906"/>
      <c r="K4" s="906"/>
      <c r="L4" s="906"/>
      <c r="M4" s="906"/>
    </row>
    <row r="5" spans="1:15" ht="19.5" customHeight="1" x14ac:dyDescent="0.25">
      <c r="A5" s="906" t="s">
        <v>76</v>
      </c>
      <c r="B5" s="906"/>
      <c r="C5" s="906"/>
      <c r="D5" s="906"/>
      <c r="E5" s="906"/>
      <c r="F5" s="906"/>
      <c r="G5" s="906"/>
      <c r="H5" s="906"/>
      <c r="I5" s="906"/>
      <c r="J5" s="906"/>
      <c r="K5" s="906"/>
      <c r="L5" s="906"/>
      <c r="M5" s="906"/>
    </row>
    <row r="6" spans="1:15" ht="45" customHeight="1" x14ac:dyDescent="0.25">
      <c r="A6" s="908" t="s">
        <v>127</v>
      </c>
      <c r="B6" s="908"/>
      <c r="C6" s="713" t="s">
        <v>40</v>
      </c>
      <c r="D6" s="713" t="s">
        <v>107</v>
      </c>
      <c r="E6" s="713" t="s">
        <v>108</v>
      </c>
      <c r="F6" s="713" t="s">
        <v>109</v>
      </c>
      <c r="G6" s="713" t="s">
        <v>110</v>
      </c>
      <c r="H6" s="633"/>
      <c r="I6" s="713" t="s">
        <v>39</v>
      </c>
      <c r="J6" s="713"/>
      <c r="K6" s="713" t="s">
        <v>616</v>
      </c>
      <c r="L6" s="713"/>
      <c r="M6" s="713"/>
      <c r="O6" s="3"/>
    </row>
    <row r="7" spans="1:15" ht="30" customHeight="1" x14ac:dyDescent="0.25">
      <c r="A7" s="908"/>
      <c r="B7" s="908"/>
      <c r="C7" s="713"/>
      <c r="D7" s="713"/>
      <c r="E7" s="713"/>
      <c r="F7" s="713"/>
      <c r="G7" s="713"/>
      <c r="H7" s="633"/>
      <c r="I7" s="713"/>
      <c r="J7" s="713"/>
      <c r="K7" s="713"/>
      <c r="L7" s="713"/>
      <c r="M7" s="713"/>
    </row>
    <row r="8" spans="1:15" ht="102" customHeight="1" x14ac:dyDescent="0.25">
      <c r="A8" s="677" t="s">
        <v>77</v>
      </c>
      <c r="B8" s="629" t="s">
        <v>394</v>
      </c>
      <c r="C8" s="630" t="s">
        <v>398</v>
      </c>
      <c r="D8" s="689" t="s">
        <v>622</v>
      </c>
      <c r="E8" s="689" t="s">
        <v>567</v>
      </c>
      <c r="F8" s="689" t="s">
        <v>567</v>
      </c>
      <c r="G8" s="689" t="s">
        <v>567</v>
      </c>
      <c r="H8" s="631" t="s">
        <v>78</v>
      </c>
      <c r="I8" s="909" t="s">
        <v>395</v>
      </c>
      <c r="J8" s="909"/>
      <c r="K8" s="910"/>
      <c r="L8" s="910"/>
      <c r="M8" s="910"/>
      <c r="O8" s="676"/>
    </row>
    <row r="9" spans="1:15" ht="100.5" customHeight="1" x14ac:dyDescent="0.25">
      <c r="A9" s="911" t="s">
        <v>106</v>
      </c>
      <c r="B9" s="913" t="s">
        <v>397</v>
      </c>
      <c r="C9" s="679" t="s">
        <v>623</v>
      </c>
      <c r="D9" s="628">
        <v>3800</v>
      </c>
      <c r="E9" s="632">
        <v>2001</v>
      </c>
      <c r="F9" s="628">
        <v>2001</v>
      </c>
      <c r="G9" s="623">
        <f>+F9/D9*100%</f>
        <v>0.52657894736842104</v>
      </c>
      <c r="H9" s="624"/>
      <c r="I9" s="915" t="s">
        <v>396</v>
      </c>
      <c r="J9" s="916"/>
      <c r="K9" s="921" t="s">
        <v>208</v>
      </c>
      <c r="L9" s="922"/>
      <c r="M9" s="923"/>
      <c r="O9" s="676"/>
    </row>
    <row r="10" spans="1:15" ht="105.75" customHeight="1" x14ac:dyDescent="0.25">
      <c r="A10" s="872"/>
      <c r="B10" s="760"/>
      <c r="C10" s="679" t="s">
        <v>413</v>
      </c>
      <c r="D10" s="628">
        <v>2</v>
      </c>
      <c r="E10" s="628">
        <v>2</v>
      </c>
      <c r="F10" s="628">
        <v>2</v>
      </c>
      <c r="G10" s="623">
        <f t="shared" ref="G10:G37" si="0">F10/D10*100%</f>
        <v>1</v>
      </c>
      <c r="H10" s="624"/>
      <c r="I10" s="917"/>
      <c r="J10" s="918"/>
      <c r="K10" s="924"/>
      <c r="L10" s="925"/>
      <c r="M10" s="926"/>
      <c r="O10" s="676"/>
    </row>
    <row r="11" spans="1:15" ht="95.25" customHeight="1" x14ac:dyDescent="0.25">
      <c r="A11" s="872"/>
      <c r="B11" s="760"/>
      <c r="C11" s="679" t="s">
        <v>211</v>
      </c>
      <c r="D11" s="628">
        <v>113</v>
      </c>
      <c r="E11" s="628">
        <v>34</v>
      </c>
      <c r="F11" s="628">
        <v>34</v>
      </c>
      <c r="G11" s="623">
        <f t="shared" si="0"/>
        <v>0.30088495575221241</v>
      </c>
      <c r="H11" s="624"/>
      <c r="I11" s="917"/>
      <c r="J11" s="918"/>
      <c r="K11" s="924"/>
      <c r="L11" s="925"/>
      <c r="M11" s="926"/>
      <c r="O11" s="676"/>
    </row>
    <row r="12" spans="1:15" ht="151.5" customHeight="1" x14ac:dyDescent="0.25">
      <c r="A12" s="912"/>
      <c r="B12" s="914"/>
      <c r="C12" s="679" t="s">
        <v>393</v>
      </c>
      <c r="D12" s="628">
        <v>43.61</v>
      </c>
      <c r="E12" s="628">
        <v>0</v>
      </c>
      <c r="F12" s="628">
        <v>0</v>
      </c>
      <c r="G12" s="623">
        <f t="shared" si="0"/>
        <v>0</v>
      </c>
      <c r="H12" s="624"/>
      <c r="I12" s="919"/>
      <c r="J12" s="920"/>
      <c r="K12" s="927"/>
      <c r="L12" s="928"/>
      <c r="M12" s="929"/>
      <c r="O12" s="676"/>
    </row>
    <row r="13" spans="1:15" ht="45.75" customHeight="1" x14ac:dyDescent="0.25">
      <c r="A13" s="964" t="s">
        <v>399</v>
      </c>
      <c r="B13" s="944" t="s">
        <v>400</v>
      </c>
      <c r="C13" s="621" t="s">
        <v>486</v>
      </c>
      <c r="D13" s="678">
        <v>9</v>
      </c>
      <c r="E13" s="678">
        <v>2</v>
      </c>
      <c r="F13" s="622">
        <v>2</v>
      </c>
      <c r="G13" s="623">
        <f t="shared" si="0"/>
        <v>0.22222222222222221</v>
      </c>
      <c r="H13" s="624"/>
      <c r="I13" s="945" t="s">
        <v>402</v>
      </c>
      <c r="J13" s="966"/>
      <c r="K13" s="915" t="s">
        <v>210</v>
      </c>
      <c r="L13" s="930"/>
      <c r="M13" s="916"/>
      <c r="O13" s="3"/>
    </row>
    <row r="14" spans="1:15" ht="42.75" customHeight="1" x14ac:dyDescent="0.25">
      <c r="A14" s="965"/>
      <c r="B14" s="944"/>
      <c r="C14" s="621" t="s">
        <v>403</v>
      </c>
      <c r="D14" s="678">
        <v>12</v>
      </c>
      <c r="E14" s="678">
        <v>2</v>
      </c>
      <c r="F14" s="622">
        <v>2</v>
      </c>
      <c r="G14" s="623">
        <f t="shared" si="0"/>
        <v>0.16666666666666666</v>
      </c>
      <c r="H14" s="624"/>
      <c r="I14" s="917"/>
      <c r="J14" s="918"/>
      <c r="K14" s="931"/>
      <c r="L14" s="932"/>
      <c r="M14" s="933"/>
      <c r="O14" s="3"/>
    </row>
    <row r="15" spans="1:15" ht="48.75" customHeight="1" x14ac:dyDescent="0.25">
      <c r="A15" s="965"/>
      <c r="B15" s="944"/>
      <c r="C15" s="621" t="s">
        <v>404</v>
      </c>
      <c r="D15" s="678">
        <v>18</v>
      </c>
      <c r="E15" s="678">
        <v>2</v>
      </c>
      <c r="F15" s="622">
        <v>2</v>
      </c>
      <c r="G15" s="623">
        <f t="shared" si="0"/>
        <v>0.1111111111111111</v>
      </c>
      <c r="H15" s="624"/>
      <c r="I15" s="917"/>
      <c r="J15" s="918"/>
      <c r="K15" s="931"/>
      <c r="L15" s="932"/>
      <c r="M15" s="933"/>
      <c r="O15" s="3"/>
    </row>
    <row r="16" spans="1:15" ht="45.75" customHeight="1" x14ac:dyDescent="0.25">
      <c r="A16" s="965"/>
      <c r="B16" s="944"/>
      <c r="C16" s="621" t="s">
        <v>406</v>
      </c>
      <c r="D16" s="678">
        <v>6</v>
      </c>
      <c r="E16" s="678">
        <v>2</v>
      </c>
      <c r="F16" s="624">
        <v>2</v>
      </c>
      <c r="G16" s="623">
        <f t="shared" si="0"/>
        <v>0.33333333333333331</v>
      </c>
      <c r="H16" s="624"/>
      <c r="I16" s="917"/>
      <c r="J16" s="918"/>
      <c r="K16" s="931"/>
      <c r="L16" s="932"/>
      <c r="M16" s="933"/>
      <c r="O16" s="3"/>
    </row>
    <row r="17" spans="1:15" ht="35.25" customHeight="1" x14ac:dyDescent="0.25">
      <c r="A17" s="965"/>
      <c r="B17" s="944"/>
      <c r="C17" s="621" t="s">
        <v>405</v>
      </c>
      <c r="D17" s="678">
        <v>3</v>
      </c>
      <c r="E17" s="678">
        <v>2</v>
      </c>
      <c r="F17" s="624">
        <v>1</v>
      </c>
      <c r="G17" s="623">
        <f t="shared" si="0"/>
        <v>0.33333333333333331</v>
      </c>
      <c r="H17" s="624"/>
      <c r="I17" s="917"/>
      <c r="J17" s="918"/>
      <c r="K17" s="931"/>
      <c r="L17" s="932"/>
      <c r="M17" s="933"/>
      <c r="O17" s="3"/>
    </row>
    <row r="18" spans="1:15" ht="35.25" customHeight="1" x14ac:dyDescent="0.25">
      <c r="A18" s="965"/>
      <c r="B18" s="944"/>
      <c r="C18" s="621" t="s">
        <v>407</v>
      </c>
      <c r="D18" s="678">
        <v>3</v>
      </c>
      <c r="E18" s="678">
        <v>0</v>
      </c>
      <c r="F18" s="624">
        <v>0</v>
      </c>
      <c r="G18" s="623">
        <f t="shared" si="0"/>
        <v>0</v>
      </c>
      <c r="H18" s="624"/>
      <c r="I18" s="917"/>
      <c r="J18" s="918"/>
      <c r="K18" s="931"/>
      <c r="L18" s="932"/>
      <c r="M18" s="933"/>
      <c r="O18" s="3"/>
    </row>
    <row r="19" spans="1:15" ht="35.25" customHeight="1" x14ac:dyDescent="0.25">
      <c r="A19" s="965"/>
      <c r="B19" s="944"/>
      <c r="C19" s="621" t="s">
        <v>408</v>
      </c>
      <c r="D19" s="678">
        <v>110</v>
      </c>
      <c r="E19" s="678">
        <v>110</v>
      </c>
      <c r="F19" s="624">
        <v>110</v>
      </c>
      <c r="G19" s="623">
        <f t="shared" si="0"/>
        <v>1</v>
      </c>
      <c r="H19" s="624"/>
      <c r="I19" s="917"/>
      <c r="J19" s="918"/>
      <c r="K19" s="917"/>
      <c r="L19" s="934"/>
      <c r="M19" s="918"/>
      <c r="O19" s="3"/>
    </row>
    <row r="20" spans="1:15" ht="35.25" customHeight="1" x14ac:dyDescent="0.25">
      <c r="A20" s="965"/>
      <c r="B20" s="944"/>
      <c r="C20" s="634" t="s">
        <v>409</v>
      </c>
      <c r="D20" s="678">
        <v>1</v>
      </c>
      <c r="E20" s="678">
        <v>0</v>
      </c>
      <c r="F20" s="624">
        <v>0</v>
      </c>
      <c r="G20" s="623">
        <f t="shared" si="0"/>
        <v>0</v>
      </c>
      <c r="H20" s="624"/>
      <c r="I20" s="917"/>
      <c r="J20" s="918"/>
      <c r="K20" s="917"/>
      <c r="L20" s="934"/>
      <c r="M20" s="918"/>
      <c r="O20" s="3"/>
    </row>
    <row r="21" spans="1:15" ht="56.25" customHeight="1" x14ac:dyDescent="0.25">
      <c r="A21" s="965"/>
      <c r="B21" s="944"/>
      <c r="C21" s="634" t="s">
        <v>330</v>
      </c>
      <c r="D21" s="625">
        <v>3</v>
      </c>
      <c r="E21" s="626">
        <v>3</v>
      </c>
      <c r="F21" s="622">
        <v>3</v>
      </c>
      <c r="G21" s="623">
        <f t="shared" si="0"/>
        <v>1</v>
      </c>
      <c r="H21" s="624"/>
      <c r="I21" s="917"/>
      <c r="J21" s="918"/>
      <c r="K21" s="917"/>
      <c r="L21" s="934"/>
      <c r="M21" s="918"/>
      <c r="O21" s="3"/>
    </row>
    <row r="22" spans="1:15" ht="35.25" customHeight="1" x14ac:dyDescent="0.25">
      <c r="A22" s="965"/>
      <c r="B22" s="944"/>
      <c r="C22" s="635" t="s">
        <v>487</v>
      </c>
      <c r="D22" s="627">
        <v>144</v>
      </c>
      <c r="E22" s="621">
        <v>144</v>
      </c>
      <c r="F22" s="622">
        <v>144</v>
      </c>
      <c r="G22" s="623">
        <f t="shared" si="0"/>
        <v>1</v>
      </c>
      <c r="H22" s="624"/>
      <c r="I22" s="917"/>
      <c r="J22" s="918"/>
      <c r="K22" s="917"/>
      <c r="L22" s="934"/>
      <c r="M22" s="918"/>
      <c r="O22" s="3"/>
    </row>
    <row r="23" spans="1:15" ht="129.75" customHeight="1" x14ac:dyDescent="0.25">
      <c r="A23" s="965"/>
      <c r="B23" s="941" t="s">
        <v>401</v>
      </c>
      <c r="C23" s="678" t="s">
        <v>303</v>
      </c>
      <c r="D23" s="678">
        <v>1</v>
      </c>
      <c r="E23" s="678">
        <v>0</v>
      </c>
      <c r="F23" s="630">
        <v>0</v>
      </c>
      <c r="G23" s="623">
        <f t="shared" si="0"/>
        <v>0</v>
      </c>
      <c r="H23" s="624"/>
      <c r="I23" s="944" t="s">
        <v>412</v>
      </c>
      <c r="J23" s="944"/>
      <c r="K23" s="935"/>
      <c r="L23" s="936"/>
      <c r="M23" s="937"/>
    </row>
    <row r="24" spans="1:15" ht="96.75" customHeight="1" x14ac:dyDescent="0.25">
      <c r="A24" s="965"/>
      <c r="B24" s="942"/>
      <c r="C24" s="678" t="s">
        <v>410</v>
      </c>
      <c r="D24" s="678">
        <v>1</v>
      </c>
      <c r="E24" s="678">
        <v>0</v>
      </c>
      <c r="F24" s="624">
        <v>0</v>
      </c>
      <c r="G24" s="623">
        <f t="shared" si="0"/>
        <v>0</v>
      </c>
      <c r="H24" s="624"/>
      <c r="I24" s="944" t="s">
        <v>412</v>
      </c>
      <c r="J24" s="944"/>
      <c r="K24" s="935"/>
      <c r="L24" s="936"/>
      <c r="M24" s="937"/>
    </row>
    <row r="25" spans="1:15" ht="96.75" customHeight="1" x14ac:dyDescent="0.25">
      <c r="A25" s="965"/>
      <c r="B25" s="942"/>
      <c r="C25" s="678" t="s">
        <v>411</v>
      </c>
      <c r="D25" s="678">
        <v>1</v>
      </c>
      <c r="E25" s="678">
        <v>1</v>
      </c>
      <c r="F25" s="624">
        <v>1</v>
      </c>
      <c r="G25" s="623">
        <f t="shared" si="0"/>
        <v>1</v>
      </c>
      <c r="H25" s="624"/>
      <c r="I25" s="945" t="s">
        <v>209</v>
      </c>
      <c r="J25" s="946"/>
      <c r="K25" s="935"/>
      <c r="L25" s="936"/>
      <c r="M25" s="937"/>
    </row>
    <row r="26" spans="1:15" ht="96.75" customHeight="1" x14ac:dyDescent="0.25">
      <c r="A26" s="965"/>
      <c r="B26" s="942"/>
      <c r="C26" s="678" t="s">
        <v>488</v>
      </c>
      <c r="D26" s="678">
        <v>1</v>
      </c>
      <c r="E26" s="678">
        <v>0</v>
      </c>
      <c r="F26" s="624">
        <v>0</v>
      </c>
      <c r="G26" s="623">
        <f t="shared" si="0"/>
        <v>0</v>
      </c>
      <c r="H26" s="624"/>
      <c r="I26" s="919"/>
      <c r="J26" s="920"/>
      <c r="K26" s="935"/>
      <c r="L26" s="936"/>
      <c r="M26" s="937"/>
    </row>
    <row r="27" spans="1:15" ht="96.75" customHeight="1" x14ac:dyDescent="0.25">
      <c r="A27" s="965"/>
      <c r="B27" s="942"/>
      <c r="C27" s="678" t="s">
        <v>306</v>
      </c>
      <c r="D27" s="678">
        <v>1</v>
      </c>
      <c r="E27" s="678">
        <v>0</v>
      </c>
      <c r="F27" s="624">
        <v>0</v>
      </c>
      <c r="G27" s="623">
        <f t="shared" si="0"/>
        <v>0</v>
      </c>
      <c r="H27" s="624"/>
      <c r="I27" s="947" t="s">
        <v>412</v>
      </c>
      <c r="J27" s="948"/>
      <c r="K27" s="935"/>
      <c r="L27" s="936"/>
      <c r="M27" s="937"/>
    </row>
    <row r="28" spans="1:15" ht="96.75" customHeight="1" x14ac:dyDescent="0.25">
      <c r="A28" s="965"/>
      <c r="B28" s="943"/>
      <c r="C28" s="678" t="s">
        <v>489</v>
      </c>
      <c r="D28" s="678">
        <v>124</v>
      </c>
      <c r="E28" s="678">
        <v>124</v>
      </c>
      <c r="F28" s="624">
        <v>124</v>
      </c>
      <c r="G28" s="623">
        <f t="shared" si="0"/>
        <v>1</v>
      </c>
      <c r="H28" s="624"/>
      <c r="I28" s="947" t="s">
        <v>209</v>
      </c>
      <c r="J28" s="948"/>
      <c r="K28" s="935"/>
      <c r="L28" s="936"/>
      <c r="M28" s="937"/>
    </row>
    <row r="29" spans="1:15" ht="96.75" customHeight="1" x14ac:dyDescent="0.25">
      <c r="A29" s="965"/>
      <c r="B29" s="949" t="s">
        <v>415</v>
      </c>
      <c r="C29" s="630" t="s">
        <v>490</v>
      </c>
      <c r="D29" s="678">
        <v>2</v>
      </c>
      <c r="E29" s="678">
        <v>2</v>
      </c>
      <c r="F29" s="624">
        <v>2</v>
      </c>
      <c r="G29" s="623">
        <f t="shared" si="0"/>
        <v>1</v>
      </c>
      <c r="H29" s="624"/>
      <c r="I29" s="944" t="s">
        <v>426</v>
      </c>
      <c r="J29" s="944"/>
      <c r="K29" s="935"/>
      <c r="L29" s="936"/>
      <c r="M29" s="937"/>
    </row>
    <row r="30" spans="1:15" ht="45" customHeight="1" x14ac:dyDescent="0.25">
      <c r="A30" s="965"/>
      <c r="B30" s="949"/>
      <c r="C30" s="630" t="s">
        <v>420</v>
      </c>
      <c r="D30" s="678">
        <v>34</v>
      </c>
      <c r="E30" s="624">
        <v>34</v>
      </c>
      <c r="F30" s="624">
        <v>34</v>
      </c>
      <c r="G30" s="623">
        <f t="shared" si="0"/>
        <v>1</v>
      </c>
      <c r="H30" s="624"/>
      <c r="I30" s="945" t="s">
        <v>425</v>
      </c>
      <c r="J30" s="946"/>
      <c r="K30" s="935"/>
      <c r="L30" s="936"/>
      <c r="M30" s="937"/>
    </row>
    <row r="31" spans="1:15" ht="43.5" customHeight="1" x14ac:dyDescent="0.25">
      <c r="A31" s="965"/>
      <c r="B31" s="949"/>
      <c r="C31" s="678" t="s">
        <v>414</v>
      </c>
      <c r="D31" s="678">
        <v>3800</v>
      </c>
      <c r="E31" s="678">
        <v>2001</v>
      </c>
      <c r="F31" s="624">
        <v>2001</v>
      </c>
      <c r="G31" s="623">
        <f t="shared" si="0"/>
        <v>0.52657894736842104</v>
      </c>
      <c r="H31" s="624"/>
      <c r="I31" s="919"/>
      <c r="J31" s="920"/>
      <c r="K31" s="935"/>
      <c r="L31" s="936"/>
      <c r="M31" s="937"/>
    </row>
    <row r="32" spans="1:15" ht="43.5" customHeight="1" x14ac:dyDescent="0.25">
      <c r="A32" s="965"/>
      <c r="B32" s="949"/>
      <c r="C32" s="678" t="s">
        <v>418</v>
      </c>
      <c r="D32" s="678">
        <v>1</v>
      </c>
      <c r="E32" s="678">
        <v>1</v>
      </c>
      <c r="F32" s="624">
        <v>1</v>
      </c>
      <c r="G32" s="623">
        <f t="shared" si="0"/>
        <v>1</v>
      </c>
      <c r="H32" s="624"/>
      <c r="I32" s="945" t="s">
        <v>428</v>
      </c>
      <c r="J32" s="946"/>
      <c r="K32" s="935"/>
      <c r="L32" s="936"/>
      <c r="M32" s="937"/>
    </row>
    <row r="33" spans="1:13" ht="47.25" customHeight="1" x14ac:dyDescent="0.25">
      <c r="A33" s="965"/>
      <c r="B33" s="949"/>
      <c r="C33" s="678" t="s">
        <v>421</v>
      </c>
      <c r="D33" s="678">
        <v>1</v>
      </c>
      <c r="E33" s="678">
        <v>1</v>
      </c>
      <c r="F33" s="624">
        <v>1</v>
      </c>
      <c r="G33" s="623">
        <f t="shared" si="0"/>
        <v>1</v>
      </c>
      <c r="H33" s="624"/>
      <c r="I33" s="919"/>
      <c r="J33" s="920"/>
      <c r="K33" s="935"/>
      <c r="L33" s="936"/>
      <c r="M33" s="937"/>
    </row>
    <row r="34" spans="1:13" ht="57" customHeight="1" x14ac:dyDescent="0.25">
      <c r="A34" s="965"/>
      <c r="B34" s="949"/>
      <c r="C34" s="630" t="s">
        <v>416</v>
      </c>
      <c r="D34" s="678">
        <v>1</v>
      </c>
      <c r="E34" s="678">
        <v>0</v>
      </c>
      <c r="F34" s="624">
        <v>0</v>
      </c>
      <c r="G34" s="623">
        <f t="shared" si="0"/>
        <v>0</v>
      </c>
      <c r="H34" s="624"/>
      <c r="I34" s="944" t="s">
        <v>427</v>
      </c>
      <c r="J34" s="944"/>
      <c r="K34" s="935"/>
      <c r="L34" s="936"/>
      <c r="M34" s="937"/>
    </row>
    <row r="35" spans="1:13" ht="91.5" customHeight="1" x14ac:dyDescent="0.25">
      <c r="A35" s="965"/>
      <c r="B35" s="949"/>
      <c r="C35" s="630" t="s">
        <v>417</v>
      </c>
      <c r="D35" s="678">
        <v>1</v>
      </c>
      <c r="E35" s="678">
        <v>0</v>
      </c>
      <c r="F35" s="624">
        <v>0</v>
      </c>
      <c r="G35" s="623">
        <f t="shared" si="0"/>
        <v>0</v>
      </c>
      <c r="H35" s="624"/>
      <c r="I35" s="944" t="s">
        <v>428</v>
      </c>
      <c r="J35" s="944"/>
      <c r="K35" s="935"/>
      <c r="L35" s="936"/>
      <c r="M35" s="937"/>
    </row>
    <row r="36" spans="1:13" ht="60.75" customHeight="1" x14ac:dyDescent="0.25">
      <c r="A36" s="965"/>
      <c r="B36" s="949" t="s">
        <v>429</v>
      </c>
      <c r="C36" s="678" t="s">
        <v>422</v>
      </c>
      <c r="D36" s="678">
        <v>3</v>
      </c>
      <c r="E36" s="678">
        <v>0</v>
      </c>
      <c r="F36" s="624">
        <v>0</v>
      </c>
      <c r="G36" s="623">
        <f t="shared" si="0"/>
        <v>0</v>
      </c>
      <c r="H36" s="624"/>
      <c r="I36" s="909" t="s">
        <v>427</v>
      </c>
      <c r="J36" s="960"/>
      <c r="K36" s="935"/>
      <c r="L36" s="936"/>
      <c r="M36" s="937"/>
    </row>
    <row r="37" spans="1:13" ht="54.75" customHeight="1" x14ac:dyDescent="0.25">
      <c r="A37" s="965"/>
      <c r="B37" s="949"/>
      <c r="C37" s="678" t="s">
        <v>423</v>
      </c>
      <c r="D37" s="678">
        <v>55</v>
      </c>
      <c r="E37" s="678">
        <v>0</v>
      </c>
      <c r="F37" s="624">
        <v>0</v>
      </c>
      <c r="G37" s="623">
        <f t="shared" si="0"/>
        <v>0</v>
      </c>
      <c r="H37" s="624"/>
      <c r="I37" s="944" t="s">
        <v>425</v>
      </c>
      <c r="J37" s="944"/>
      <c r="K37" s="938"/>
      <c r="L37" s="939"/>
      <c r="M37" s="940"/>
    </row>
    <row r="38" spans="1:13" ht="210" customHeight="1" x14ac:dyDescent="0.25">
      <c r="A38" s="961" t="s">
        <v>91</v>
      </c>
      <c r="B38" s="630" t="s">
        <v>430</v>
      </c>
      <c r="C38" s="690" t="s">
        <v>589</v>
      </c>
      <c r="D38" s="962" t="s">
        <v>588</v>
      </c>
      <c r="E38" s="963"/>
      <c r="F38" s="963"/>
      <c r="G38" s="963"/>
      <c r="H38" s="963"/>
      <c r="I38" s="963"/>
      <c r="J38" s="963"/>
      <c r="K38" s="950" t="s">
        <v>442</v>
      </c>
      <c r="L38" s="950"/>
      <c r="M38" s="950"/>
    </row>
    <row r="39" spans="1:13" ht="89.25" x14ac:dyDescent="0.25">
      <c r="A39" s="961"/>
      <c r="B39" s="630" t="s">
        <v>431</v>
      </c>
      <c r="C39" s="634" t="s">
        <v>590</v>
      </c>
      <c r="D39" s="952" t="s">
        <v>491</v>
      </c>
      <c r="E39" s="953"/>
      <c r="F39" s="953"/>
      <c r="G39" s="953"/>
      <c r="H39" s="953"/>
      <c r="I39" s="953"/>
      <c r="J39" s="953"/>
      <c r="K39" s="951"/>
      <c r="L39" s="951"/>
      <c r="M39" s="951"/>
    </row>
    <row r="40" spans="1:13" ht="63.75" x14ac:dyDescent="0.25">
      <c r="A40" s="961"/>
      <c r="B40" s="630" t="s">
        <v>432</v>
      </c>
      <c r="C40" s="634" t="s">
        <v>433</v>
      </c>
      <c r="D40" s="954" t="s">
        <v>435</v>
      </c>
      <c r="E40" s="955"/>
      <c r="F40" s="955"/>
      <c r="G40" s="955"/>
      <c r="H40" s="955"/>
      <c r="I40" s="955"/>
      <c r="J40" s="955"/>
      <c r="K40" s="951"/>
      <c r="L40" s="951"/>
      <c r="M40" s="951"/>
    </row>
    <row r="41" spans="1:13" ht="76.5" x14ac:dyDescent="0.25">
      <c r="A41" s="961"/>
      <c r="B41" s="630" t="s">
        <v>493</v>
      </c>
      <c r="C41" s="634" t="s">
        <v>494</v>
      </c>
      <c r="D41" s="956" t="s">
        <v>492</v>
      </c>
      <c r="E41" s="957"/>
      <c r="F41" s="957"/>
      <c r="G41" s="957"/>
      <c r="H41" s="957"/>
      <c r="I41" s="957"/>
      <c r="J41" s="958"/>
      <c r="K41" s="951"/>
      <c r="L41" s="951"/>
      <c r="M41" s="951"/>
    </row>
    <row r="42" spans="1:13" ht="63.75" x14ac:dyDescent="0.25">
      <c r="A42" s="961"/>
      <c r="B42" s="630" t="s">
        <v>495</v>
      </c>
      <c r="C42" s="634" t="s">
        <v>433</v>
      </c>
      <c r="D42" s="956" t="s">
        <v>434</v>
      </c>
      <c r="E42" s="957"/>
      <c r="F42" s="957"/>
      <c r="G42" s="957"/>
      <c r="H42" s="957"/>
      <c r="I42" s="957"/>
      <c r="J42" s="958"/>
      <c r="K42" s="951"/>
      <c r="L42" s="951"/>
      <c r="M42" s="951"/>
    </row>
    <row r="43" spans="1:13" ht="63.75" x14ac:dyDescent="0.25">
      <c r="A43" s="961"/>
      <c r="B43" s="630" t="s">
        <v>496</v>
      </c>
      <c r="C43" s="634" t="s">
        <v>503</v>
      </c>
      <c r="D43" s="956" t="s">
        <v>497</v>
      </c>
      <c r="E43" s="957"/>
      <c r="F43" s="957"/>
      <c r="G43" s="957"/>
      <c r="H43" s="957"/>
      <c r="I43" s="957"/>
      <c r="J43" s="958"/>
      <c r="K43" s="951"/>
      <c r="L43" s="951"/>
      <c r="M43" s="951"/>
    </row>
    <row r="44" spans="1:13" ht="51" x14ac:dyDescent="0.25">
      <c r="A44" s="961"/>
      <c r="B44" s="630" t="s">
        <v>436</v>
      </c>
      <c r="C44" s="634" t="s">
        <v>498</v>
      </c>
      <c r="D44" s="954" t="s">
        <v>278</v>
      </c>
      <c r="E44" s="955"/>
      <c r="F44" s="955"/>
      <c r="G44" s="955"/>
      <c r="H44" s="955"/>
      <c r="I44" s="955"/>
      <c r="J44" s="955"/>
      <c r="K44" s="951"/>
      <c r="L44" s="951"/>
      <c r="M44" s="951"/>
    </row>
    <row r="45" spans="1:13" ht="51" x14ac:dyDescent="0.25">
      <c r="A45" s="961"/>
      <c r="B45" s="630" t="s">
        <v>437</v>
      </c>
      <c r="C45" s="634" t="s">
        <v>499</v>
      </c>
      <c r="D45" s="956" t="s">
        <v>500</v>
      </c>
      <c r="E45" s="957"/>
      <c r="F45" s="957"/>
      <c r="G45" s="957"/>
      <c r="H45" s="957"/>
      <c r="I45" s="957"/>
      <c r="J45" s="958"/>
      <c r="K45" s="951"/>
      <c r="L45" s="951"/>
      <c r="M45" s="951"/>
    </row>
    <row r="46" spans="1:13" ht="62.1" customHeight="1" x14ac:dyDescent="0.25">
      <c r="A46" s="961"/>
      <c r="B46" s="630" t="s">
        <v>438</v>
      </c>
      <c r="C46" s="634" t="s">
        <v>501</v>
      </c>
      <c r="D46" s="954" t="s">
        <v>502</v>
      </c>
      <c r="E46" s="955"/>
      <c r="F46" s="955"/>
      <c r="G46" s="955"/>
      <c r="H46" s="955"/>
      <c r="I46" s="955"/>
      <c r="J46" s="955"/>
      <c r="K46" s="951"/>
      <c r="L46" s="951"/>
      <c r="M46" s="951"/>
    </row>
    <row r="47" spans="1:13" ht="87" customHeight="1" x14ac:dyDescent="0.25">
      <c r="A47" s="961"/>
      <c r="B47" s="630" t="s">
        <v>439</v>
      </c>
      <c r="C47" s="634" t="s">
        <v>440</v>
      </c>
      <c r="D47" s="954" t="s">
        <v>441</v>
      </c>
      <c r="E47" s="954"/>
      <c r="F47" s="954"/>
      <c r="G47" s="954"/>
      <c r="H47" s="954"/>
      <c r="I47" s="954"/>
      <c r="J47" s="954"/>
      <c r="K47" s="951"/>
      <c r="L47" s="951"/>
      <c r="M47" s="951"/>
    </row>
    <row r="49" spans="1:13" x14ac:dyDescent="0.25">
      <c r="A49" s="959" t="s">
        <v>38</v>
      </c>
      <c r="B49" s="959"/>
      <c r="C49" s="959"/>
      <c r="D49" s="959"/>
      <c r="E49" s="959"/>
      <c r="F49" s="959"/>
      <c r="G49" s="959"/>
      <c r="H49" s="959"/>
      <c r="I49" s="959"/>
      <c r="J49" s="959"/>
    </row>
    <row r="50" spans="1:13" x14ac:dyDescent="0.25">
      <c r="A50" s="968" t="s">
        <v>178</v>
      </c>
      <c r="B50" s="968"/>
      <c r="C50" s="968"/>
      <c r="D50" s="968"/>
      <c r="E50" s="968"/>
      <c r="F50" s="968"/>
      <c r="G50" s="968"/>
      <c r="H50" s="968"/>
      <c r="I50" s="968"/>
      <c r="J50" s="968"/>
    </row>
    <row r="51" spans="1:13" x14ac:dyDescent="0.25">
      <c r="A51" s="968" t="s">
        <v>179</v>
      </c>
      <c r="B51" s="968"/>
      <c r="C51" s="968"/>
      <c r="D51" s="968"/>
      <c r="E51" s="968"/>
      <c r="F51" s="968"/>
      <c r="G51" s="968"/>
      <c r="H51" s="968"/>
      <c r="I51" s="968"/>
      <c r="J51" s="968"/>
    </row>
    <row r="52" spans="1:13" x14ac:dyDescent="0.25">
      <c r="A52" s="968" t="s">
        <v>180</v>
      </c>
      <c r="B52" s="968"/>
      <c r="C52" s="968"/>
      <c r="D52" s="968"/>
      <c r="E52" s="968"/>
      <c r="F52" s="968"/>
      <c r="G52" s="968"/>
      <c r="H52" s="968"/>
      <c r="I52" s="968"/>
      <c r="J52" s="968"/>
    </row>
    <row r="53" spans="1:13" x14ac:dyDescent="0.25">
      <c r="A53" s="968" t="s">
        <v>181</v>
      </c>
      <c r="B53" s="968"/>
      <c r="C53" s="968"/>
      <c r="D53" s="968"/>
      <c r="E53" s="968"/>
      <c r="F53" s="968"/>
      <c r="G53" s="968"/>
      <c r="H53" s="968"/>
      <c r="I53" s="968"/>
      <c r="J53" s="968"/>
    </row>
    <row r="54" spans="1:13" ht="16.899999999999999" customHeight="1" x14ac:dyDescent="0.25">
      <c r="A54" s="969" t="s">
        <v>182</v>
      </c>
      <c r="B54" s="969"/>
      <c r="C54" s="969"/>
      <c r="D54" s="969"/>
      <c r="E54" s="969"/>
      <c r="F54" s="969"/>
      <c r="G54" s="969"/>
      <c r="H54" s="969"/>
      <c r="I54" s="969"/>
      <c r="J54" s="969"/>
      <c r="K54" s="969"/>
      <c r="L54" s="969"/>
      <c r="M54" s="969"/>
    </row>
    <row r="55" spans="1:13" x14ac:dyDescent="0.25">
      <c r="A55" s="967"/>
      <c r="B55" s="967"/>
      <c r="C55" s="967"/>
      <c r="D55" s="967"/>
      <c r="E55" s="967"/>
      <c r="F55" s="967"/>
      <c r="G55" s="967"/>
      <c r="H55" s="967"/>
      <c r="I55" s="967"/>
      <c r="J55" s="967"/>
    </row>
    <row r="56" spans="1:13" x14ac:dyDescent="0.25">
      <c r="A56" s="967"/>
      <c r="B56" s="967"/>
      <c r="C56" s="967"/>
      <c r="D56" s="967"/>
      <c r="E56" s="967"/>
      <c r="F56" s="967"/>
      <c r="G56" s="967"/>
      <c r="H56" s="967"/>
      <c r="I56" s="967"/>
      <c r="J56" s="967"/>
    </row>
    <row r="57" spans="1:13" x14ac:dyDescent="0.25">
      <c r="A57" s="967"/>
      <c r="B57" s="967"/>
      <c r="C57" s="967"/>
      <c r="D57" s="967"/>
      <c r="E57" s="967"/>
      <c r="F57" s="967"/>
      <c r="G57" s="967"/>
      <c r="H57" s="967"/>
      <c r="I57" s="967"/>
      <c r="J57" s="967"/>
    </row>
  </sheetData>
  <mergeCells count="58">
    <mergeCell ref="A56:J56"/>
    <mergeCell ref="A57:J57"/>
    <mergeCell ref="A50:J50"/>
    <mergeCell ref="A51:J51"/>
    <mergeCell ref="A52:J52"/>
    <mergeCell ref="A53:J53"/>
    <mergeCell ref="A54:M54"/>
    <mergeCell ref="A55:J55"/>
    <mergeCell ref="A49:J49"/>
    <mergeCell ref="B36:B37"/>
    <mergeCell ref="I36:J36"/>
    <mergeCell ref="I37:J37"/>
    <mergeCell ref="A38:A47"/>
    <mergeCell ref="D38:J38"/>
    <mergeCell ref="A13:A37"/>
    <mergeCell ref="B13:B22"/>
    <mergeCell ref="I13:J22"/>
    <mergeCell ref="D43:J43"/>
    <mergeCell ref="D44:J44"/>
    <mergeCell ref="D45:J45"/>
    <mergeCell ref="D46:J46"/>
    <mergeCell ref="D47:J47"/>
    <mergeCell ref="K38:M47"/>
    <mergeCell ref="D39:J39"/>
    <mergeCell ref="D40:J40"/>
    <mergeCell ref="D41:J41"/>
    <mergeCell ref="D42:J42"/>
    <mergeCell ref="K13:M37"/>
    <mergeCell ref="B23:B28"/>
    <mergeCell ref="I23:J23"/>
    <mergeCell ref="I24:J24"/>
    <mergeCell ref="I25:J26"/>
    <mergeCell ref="I27:J27"/>
    <mergeCell ref="I28:J28"/>
    <mergeCell ref="B29:B35"/>
    <mergeCell ref="I29:J29"/>
    <mergeCell ref="I30:J31"/>
    <mergeCell ref="I32:J33"/>
    <mergeCell ref="I34:J34"/>
    <mergeCell ref="I35:J35"/>
    <mergeCell ref="I8:J8"/>
    <mergeCell ref="K8:M8"/>
    <mergeCell ref="A9:A12"/>
    <mergeCell ref="B9:B12"/>
    <mergeCell ref="I9:J12"/>
    <mergeCell ref="K9:M12"/>
    <mergeCell ref="A1:M1"/>
    <mergeCell ref="A3:M3"/>
    <mergeCell ref="A4:M4"/>
    <mergeCell ref="A5:M5"/>
    <mergeCell ref="A6:B7"/>
    <mergeCell ref="C6:C7"/>
    <mergeCell ref="D6:D7"/>
    <mergeCell ref="E6:E7"/>
    <mergeCell ref="F6:F7"/>
    <mergeCell ref="G6:G7"/>
    <mergeCell ref="I6:J7"/>
    <mergeCell ref="K6:M7"/>
  </mergeCells>
  <pageMargins left="0.7" right="0.7" top="0.75" bottom="0.75" header="0.3" footer="0.3"/>
  <pageSetup scale="58" fitToHeight="0" orientation="landscape" r:id="rId1"/>
  <headerFooter>
    <oddHeader>&amp;CLatvia-Lithuania-Belarus ENI CBC programme</oddHeader>
    <oddFooter>&amp;L&amp;"-,Italic"Progress Report&amp;R&amp;"-,Italic"Page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C425E-B65C-4D5F-92DC-64ADC94DBFA6}">
  <sheetPr>
    <pageSetUpPr fitToPage="1"/>
  </sheetPr>
  <dimension ref="A1:M9"/>
  <sheetViews>
    <sheetView showGridLines="0" zoomScaleNormal="100" workbookViewId="0">
      <selection sqref="A1:L1"/>
    </sheetView>
  </sheetViews>
  <sheetFormatPr defaultColWidth="9.140625" defaultRowHeight="15" x14ac:dyDescent="0.25"/>
  <cols>
    <col min="1" max="1" width="6.28515625" style="348" customWidth="1"/>
    <col min="2" max="3" width="9.140625" style="348"/>
    <col min="4" max="4" width="38.5703125" style="348" customWidth="1"/>
    <col min="5" max="12" width="8.5703125" style="348" customWidth="1"/>
    <col min="13" max="16384" width="9.140625" style="348"/>
  </cols>
  <sheetData>
    <row r="1" spans="1:13" ht="22.5" customHeight="1" x14ac:dyDescent="0.25">
      <c r="A1" s="810" t="s">
        <v>129</v>
      </c>
      <c r="B1" s="810"/>
      <c r="C1" s="810"/>
      <c r="D1" s="810"/>
      <c r="E1" s="810"/>
      <c r="F1" s="810"/>
      <c r="G1" s="810"/>
      <c r="H1" s="810"/>
      <c r="I1" s="810"/>
      <c r="J1" s="810"/>
      <c r="K1" s="810"/>
      <c r="L1" s="810"/>
    </row>
    <row r="2" spans="1:13" x14ac:dyDescent="0.25">
      <c r="A2" s="31"/>
      <c r="B2" s="31"/>
      <c r="C2" s="31"/>
      <c r="D2" s="31"/>
      <c r="E2" s="31"/>
      <c r="F2" s="31"/>
      <c r="G2" s="31"/>
      <c r="H2" s="31"/>
      <c r="I2" s="31"/>
      <c r="J2" s="31"/>
      <c r="K2" s="31"/>
      <c r="L2" s="31"/>
    </row>
    <row r="3" spans="1:13" ht="31.5" customHeight="1" thickBot="1" x14ac:dyDescent="0.3">
      <c r="A3" s="906" t="s">
        <v>114</v>
      </c>
      <c r="B3" s="907"/>
      <c r="C3" s="907"/>
      <c r="D3" s="907"/>
      <c r="E3" s="907"/>
      <c r="F3" s="907"/>
      <c r="G3" s="907"/>
      <c r="H3" s="907"/>
      <c r="I3" s="907"/>
      <c r="J3" s="907"/>
      <c r="K3" s="907"/>
      <c r="L3" s="907"/>
    </row>
    <row r="4" spans="1:13" x14ac:dyDescent="0.25">
      <c r="A4" s="718" t="s">
        <v>20</v>
      </c>
      <c r="B4" s="986" t="s">
        <v>21</v>
      </c>
      <c r="C4" s="987"/>
      <c r="D4" s="988"/>
      <c r="E4" s="973" t="s">
        <v>23</v>
      </c>
      <c r="F4" s="973" t="s">
        <v>24</v>
      </c>
      <c r="G4" s="973" t="s">
        <v>25</v>
      </c>
      <c r="H4" s="973" t="s">
        <v>26</v>
      </c>
      <c r="I4" s="973" t="s">
        <v>27</v>
      </c>
      <c r="J4" s="973" t="s">
        <v>28</v>
      </c>
      <c r="K4" s="973" t="s">
        <v>29</v>
      </c>
      <c r="L4" s="975" t="s">
        <v>30</v>
      </c>
      <c r="M4" s="32"/>
    </row>
    <row r="5" spans="1:13" x14ac:dyDescent="0.25">
      <c r="A5" s="985"/>
      <c r="B5" s="989"/>
      <c r="C5" s="990"/>
      <c r="D5" s="717"/>
      <c r="E5" s="974"/>
      <c r="F5" s="974"/>
      <c r="G5" s="974"/>
      <c r="H5" s="974"/>
      <c r="I5" s="974"/>
      <c r="J5" s="974"/>
      <c r="K5" s="974"/>
      <c r="L5" s="976"/>
    </row>
    <row r="6" spans="1:13" ht="30" customHeight="1" x14ac:dyDescent="0.25">
      <c r="A6" s="5" t="s">
        <v>11</v>
      </c>
      <c r="B6" s="977" t="s">
        <v>22</v>
      </c>
      <c r="C6" s="978"/>
      <c r="D6" s="979"/>
      <c r="E6" s="9" t="s">
        <v>201</v>
      </c>
      <c r="F6" s="9" t="s">
        <v>201</v>
      </c>
      <c r="G6" s="9" t="s">
        <v>201</v>
      </c>
      <c r="H6" s="9" t="s">
        <v>201</v>
      </c>
      <c r="I6" s="9" t="s">
        <v>201</v>
      </c>
      <c r="J6" s="9" t="s">
        <v>201</v>
      </c>
      <c r="K6" s="9" t="s">
        <v>201</v>
      </c>
      <c r="L6" s="10" t="s">
        <v>201</v>
      </c>
      <c r="M6" s="32"/>
    </row>
    <row r="7" spans="1:13" ht="30" customHeight="1" x14ac:dyDescent="0.25">
      <c r="A7" s="6" t="s">
        <v>12</v>
      </c>
      <c r="B7" s="980" t="s">
        <v>443</v>
      </c>
      <c r="C7" s="981"/>
      <c r="D7" s="982"/>
      <c r="E7" s="9" t="s">
        <v>201</v>
      </c>
      <c r="F7" s="9" t="s">
        <v>201</v>
      </c>
      <c r="G7" s="9" t="s">
        <v>201</v>
      </c>
      <c r="H7" s="9" t="s">
        <v>201</v>
      </c>
      <c r="I7" s="9" t="s">
        <v>201</v>
      </c>
      <c r="J7" s="9" t="s">
        <v>201</v>
      </c>
      <c r="K7" s="9" t="s">
        <v>201</v>
      </c>
      <c r="L7" s="10" t="s">
        <v>201</v>
      </c>
    </row>
    <row r="8" spans="1:13" ht="45" customHeight="1" x14ac:dyDescent="0.25">
      <c r="A8" s="6" t="s">
        <v>13</v>
      </c>
      <c r="B8" s="980" t="s">
        <v>224</v>
      </c>
      <c r="C8" s="983"/>
      <c r="D8" s="984"/>
      <c r="E8" s="9"/>
      <c r="F8" s="9" t="s">
        <v>201</v>
      </c>
      <c r="G8" s="9" t="s">
        <v>201</v>
      </c>
      <c r="H8" s="9" t="s">
        <v>201</v>
      </c>
      <c r="I8" s="228" t="s">
        <v>201</v>
      </c>
      <c r="J8" s="228" t="s">
        <v>201</v>
      </c>
      <c r="K8" s="228" t="s">
        <v>201</v>
      </c>
      <c r="L8" s="10" t="s">
        <v>201</v>
      </c>
    </row>
    <row r="9" spans="1:13" ht="30" customHeight="1" thickBot="1" x14ac:dyDescent="0.3">
      <c r="A9" s="7" t="s">
        <v>14</v>
      </c>
      <c r="B9" s="970" t="s">
        <v>200</v>
      </c>
      <c r="C9" s="971"/>
      <c r="D9" s="972"/>
      <c r="E9" s="11"/>
      <c r="F9" s="11"/>
      <c r="G9" s="11" t="s">
        <v>201</v>
      </c>
      <c r="H9" s="11" t="s">
        <v>201</v>
      </c>
      <c r="I9" s="11" t="s">
        <v>201</v>
      </c>
      <c r="J9" s="11" t="s">
        <v>201</v>
      </c>
      <c r="K9" s="11" t="s">
        <v>201</v>
      </c>
      <c r="L9" s="12" t="s">
        <v>201</v>
      </c>
    </row>
  </sheetData>
  <mergeCells count="16">
    <mergeCell ref="A1:L1"/>
    <mergeCell ref="A4:A5"/>
    <mergeCell ref="B4:D5"/>
    <mergeCell ref="E4:E5"/>
    <mergeCell ref="F4:F5"/>
    <mergeCell ref="G4:G5"/>
    <mergeCell ref="H4:H5"/>
    <mergeCell ref="I4:I5"/>
    <mergeCell ref="J4:J5"/>
    <mergeCell ref="A3:L3"/>
    <mergeCell ref="B9:D9"/>
    <mergeCell ref="K4:K5"/>
    <mergeCell ref="L4:L5"/>
    <mergeCell ref="B6:D6"/>
    <mergeCell ref="B7:D7"/>
    <mergeCell ref="B8:D8"/>
  </mergeCells>
  <pageMargins left="0.70866141732283472" right="0.70866141732283472" top="0.74803149606299213" bottom="0.74803149606299213" header="0.31496062992125984" footer="0.31496062992125984"/>
  <pageSetup paperSize="9" scale="99" fitToHeight="0" orientation="landscape" r:id="rId1"/>
  <headerFooter>
    <oddHeader>&amp;CLatvia-Lithuania-Belarus ENI CBC programme</oddHeader>
    <oddFooter xml:space="preserve">&amp;L&amp;"-,Italic"Progress Report&amp;R&amp;"-,Italic"Page &amp;P/&amp;N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6AFF4-A996-40A8-8023-88A3E8FDF3FA}">
  <sheetPr>
    <pageSetUpPr fitToPage="1"/>
  </sheetPr>
  <dimension ref="A1:Q13"/>
  <sheetViews>
    <sheetView showGridLines="0" zoomScale="85" zoomScaleNormal="85" workbookViewId="0">
      <selection activeCell="K16" sqref="K16"/>
    </sheetView>
  </sheetViews>
  <sheetFormatPr defaultColWidth="9.140625" defaultRowHeight="15" x14ac:dyDescent="0.25"/>
  <cols>
    <col min="1" max="5" width="9.140625" style="348"/>
    <col min="6" max="6" width="2" style="348" customWidth="1"/>
    <col min="7" max="12" width="9.140625" style="348"/>
    <col min="13" max="13" width="92.42578125" style="348" customWidth="1"/>
    <col min="14" max="16384" width="9.140625" style="348"/>
  </cols>
  <sheetData>
    <row r="1" spans="1:17" ht="23.25" customHeight="1" x14ac:dyDescent="0.25">
      <c r="A1" s="810" t="s">
        <v>156</v>
      </c>
      <c r="B1" s="810"/>
      <c r="C1" s="810"/>
      <c r="D1" s="810"/>
      <c r="E1" s="810"/>
      <c r="F1" s="810"/>
      <c r="G1" s="810"/>
      <c r="H1" s="810"/>
      <c r="I1" s="810"/>
      <c r="J1" s="810"/>
      <c r="K1" s="810"/>
      <c r="L1" s="810"/>
      <c r="M1" s="810"/>
    </row>
    <row r="2" spans="1:17" ht="112.5" customHeight="1" x14ac:dyDescent="0.25">
      <c r="A2" s="1000" t="s">
        <v>569</v>
      </c>
      <c r="B2" s="1001"/>
      <c r="C2" s="1001"/>
      <c r="D2" s="1001"/>
      <c r="E2" s="1001"/>
      <c r="F2" s="1001"/>
      <c r="G2" s="1001"/>
      <c r="H2" s="1001"/>
      <c r="I2" s="1001"/>
      <c r="J2" s="1001"/>
      <c r="K2" s="1001"/>
      <c r="L2" s="1001"/>
      <c r="M2" s="1001"/>
    </row>
    <row r="3" spans="1:17" ht="60" customHeight="1" thickBot="1" x14ac:dyDescent="0.3">
      <c r="A3" s="996" t="s">
        <v>139</v>
      </c>
      <c r="B3" s="996"/>
      <c r="C3" s="996"/>
      <c r="D3" s="996"/>
      <c r="E3" s="996"/>
      <c r="F3" s="996"/>
      <c r="G3" s="996"/>
      <c r="H3" s="996"/>
      <c r="I3" s="996"/>
      <c r="J3" s="996"/>
      <c r="K3" s="996"/>
      <c r="L3" s="996"/>
      <c r="M3" s="996"/>
      <c r="O3" s="2"/>
    </row>
    <row r="4" spans="1:17" ht="14.25" customHeight="1" x14ac:dyDescent="0.25">
      <c r="A4" s="997" t="s">
        <v>18</v>
      </c>
      <c r="B4" s="998"/>
      <c r="C4" s="998"/>
      <c r="D4" s="998"/>
      <c r="E4" s="998"/>
      <c r="F4" s="998"/>
      <c r="G4" s="998" t="s">
        <v>19</v>
      </c>
      <c r="H4" s="998"/>
      <c r="I4" s="998"/>
      <c r="J4" s="998"/>
      <c r="K4" s="998"/>
      <c r="L4" s="998"/>
      <c r="M4" s="999"/>
    </row>
    <row r="5" spans="1:17" ht="89.25" customHeight="1" x14ac:dyDescent="0.25">
      <c r="A5" s="991" t="s">
        <v>572</v>
      </c>
      <c r="B5" s="992"/>
      <c r="C5" s="992"/>
      <c r="D5" s="992"/>
      <c r="E5" s="992"/>
      <c r="F5" s="948"/>
      <c r="G5" s="993" t="s">
        <v>570</v>
      </c>
      <c r="H5" s="994"/>
      <c r="I5" s="994"/>
      <c r="J5" s="994"/>
      <c r="K5" s="994"/>
      <c r="L5" s="994"/>
      <c r="M5" s="995"/>
      <c r="O5" s="3"/>
    </row>
    <row r="6" spans="1:17" ht="106.5" customHeight="1" x14ac:dyDescent="0.25">
      <c r="A6" s="991" t="s">
        <v>573</v>
      </c>
      <c r="B6" s="992"/>
      <c r="C6" s="992"/>
      <c r="D6" s="992"/>
      <c r="E6" s="992"/>
      <c r="F6" s="948"/>
      <c r="G6" s="993" t="s">
        <v>571</v>
      </c>
      <c r="H6" s="994"/>
      <c r="I6" s="994"/>
      <c r="J6" s="994"/>
      <c r="K6" s="994"/>
      <c r="L6" s="994"/>
      <c r="M6" s="995"/>
      <c r="O6" s="3"/>
    </row>
    <row r="7" spans="1:17" ht="94.5" customHeight="1" x14ac:dyDescent="0.25">
      <c r="A7" s="991" t="s">
        <v>504</v>
      </c>
      <c r="B7" s="992"/>
      <c r="C7" s="992"/>
      <c r="D7" s="992"/>
      <c r="E7" s="992"/>
      <c r="F7" s="948"/>
      <c r="G7" s="993" t="s">
        <v>624</v>
      </c>
      <c r="H7" s="994"/>
      <c r="I7" s="994"/>
      <c r="J7" s="994"/>
      <c r="K7" s="994"/>
      <c r="L7" s="994"/>
      <c r="M7" s="995"/>
      <c r="O7" s="3"/>
    </row>
    <row r="8" spans="1:17" ht="186.75" customHeight="1" x14ac:dyDescent="0.25">
      <c r="A8" s="991" t="s">
        <v>574</v>
      </c>
      <c r="B8" s="992"/>
      <c r="C8" s="992"/>
      <c r="D8" s="992"/>
      <c r="E8" s="992"/>
      <c r="F8" s="948"/>
      <c r="G8" s="993" t="s">
        <v>625</v>
      </c>
      <c r="H8" s="994"/>
      <c r="I8" s="994"/>
      <c r="J8" s="994"/>
      <c r="K8" s="994"/>
      <c r="L8" s="994"/>
      <c r="M8" s="995"/>
      <c r="O8" s="3"/>
    </row>
    <row r="11" spans="1:17" x14ac:dyDescent="0.25">
      <c r="A11" s="4"/>
      <c r="B11" s="4"/>
      <c r="C11" s="4"/>
      <c r="D11" s="4"/>
      <c r="E11" s="4"/>
      <c r="O11" s="3"/>
      <c r="Q11" s="32"/>
    </row>
    <row r="13" spans="1:17" x14ac:dyDescent="0.25">
      <c r="A13" s="42"/>
      <c r="O13" s="22"/>
    </row>
  </sheetData>
  <mergeCells count="13">
    <mergeCell ref="A8:F8"/>
    <mergeCell ref="G8:M8"/>
    <mergeCell ref="A1:M1"/>
    <mergeCell ref="A3:M3"/>
    <mergeCell ref="A4:F4"/>
    <mergeCell ref="G4:M4"/>
    <mergeCell ref="A2:M2"/>
    <mergeCell ref="G5:M5"/>
    <mergeCell ref="A5:F5"/>
    <mergeCell ref="G6:M6"/>
    <mergeCell ref="A6:F6"/>
    <mergeCell ref="A7:F7"/>
    <mergeCell ref="G7:M7"/>
  </mergeCells>
  <pageMargins left="0.70866141732283472" right="0.70866141732283472" top="0.74803149606299213" bottom="0.74803149606299213" header="0.31496062992125984" footer="0.31496062992125984"/>
  <pageSetup paperSize="9" scale="67" fitToHeight="0" orientation="landscape" r:id="rId1"/>
  <headerFooter>
    <oddHeader>&amp;CLatvia-Lithuania-Belarus ENI CBC programme</oddHeader>
    <oddFooter>&amp;L&amp;"-,Italic"Progress Report&amp;R&amp;"-,Italic"Page &amp;P/&amp;N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8FEE1-6F69-4063-B603-BE520F67AFE4}">
  <sheetPr>
    <tabColor theme="6" tint="0.59999389629810485"/>
    <pageSetUpPr fitToPage="1"/>
  </sheetPr>
  <dimension ref="A1:V75"/>
  <sheetViews>
    <sheetView showGridLines="0" zoomScale="85" zoomScaleNormal="85" zoomScalePageLayoutView="40" workbookViewId="0">
      <selection activeCell="P74" sqref="P74"/>
    </sheetView>
  </sheetViews>
  <sheetFormatPr defaultColWidth="9.140625" defaultRowHeight="15" x14ac:dyDescent="0.25"/>
  <cols>
    <col min="1" max="1" width="38.7109375" style="348" customWidth="1"/>
    <col min="2" max="2" width="13.5703125" style="348" customWidth="1"/>
    <col min="3" max="3" width="13.7109375" style="348" customWidth="1"/>
    <col min="4" max="4" width="7.28515625" style="348" customWidth="1"/>
    <col min="5" max="5" width="13" style="348" customWidth="1"/>
    <col min="6" max="6" width="14.5703125" style="348" customWidth="1"/>
    <col min="7" max="7" width="13.28515625" style="348" customWidth="1"/>
    <col min="8" max="8" width="11.7109375" style="348" customWidth="1"/>
    <col min="9" max="9" width="13.42578125" style="348" customWidth="1"/>
    <col min="10" max="10" width="14.5703125" style="348" customWidth="1"/>
    <col min="11" max="12" width="16.42578125" style="348" customWidth="1"/>
    <col min="13" max="13" width="7.5703125" style="348" customWidth="1"/>
    <col min="14" max="14" width="13.42578125" style="348" customWidth="1"/>
    <col min="15" max="15" width="14.5703125" style="348" customWidth="1"/>
    <col min="16" max="16" width="15.5703125" style="348" customWidth="1"/>
    <col min="17" max="17" width="36.7109375" style="348" customWidth="1"/>
    <col min="18" max="18" width="20.7109375" style="348" customWidth="1"/>
    <col min="19" max="19" width="15.7109375" style="348" customWidth="1"/>
    <col min="20" max="20" width="11.7109375" style="348" customWidth="1"/>
    <col min="21" max="16384" width="9.140625" style="348"/>
  </cols>
  <sheetData>
    <row r="1" spans="1:22" ht="21.75" customHeight="1" x14ac:dyDescent="0.3">
      <c r="A1" s="1010" t="s">
        <v>159</v>
      </c>
      <c r="B1" s="1010"/>
      <c r="C1" s="1010"/>
      <c r="D1" s="1010"/>
      <c r="E1" s="1010"/>
      <c r="F1" s="1010"/>
      <c r="G1" s="1010"/>
      <c r="H1" s="1010"/>
      <c r="I1" s="1010"/>
      <c r="J1" s="1010"/>
      <c r="K1" s="1010"/>
      <c r="L1" s="1010"/>
      <c r="M1" s="1010"/>
      <c r="N1" s="1010"/>
      <c r="O1" s="1010"/>
      <c r="P1" s="1010"/>
      <c r="R1" s="348" t="s">
        <v>274</v>
      </c>
      <c r="S1" s="348" t="s">
        <v>269</v>
      </c>
    </row>
    <row r="2" spans="1:22" ht="15.75" thickBot="1" x14ac:dyDescent="0.3">
      <c r="G2" s="32"/>
      <c r="K2" s="33"/>
    </row>
    <row r="3" spans="1:22" ht="32.25" customHeight="1" thickBot="1" x14ac:dyDescent="0.3">
      <c r="A3" s="445" t="s">
        <v>160</v>
      </c>
      <c r="B3" s="1011" t="s">
        <v>148</v>
      </c>
      <c r="C3" s="1015" t="s">
        <v>147</v>
      </c>
      <c r="D3" s="1016"/>
      <c r="E3" s="1016"/>
      <c r="F3" s="1016"/>
      <c r="G3" s="1024" t="s">
        <v>61</v>
      </c>
      <c r="H3" s="1017" t="s">
        <v>82</v>
      </c>
      <c r="I3" s="1018"/>
      <c r="J3" s="1019"/>
      <c r="K3" s="1020" t="s">
        <v>137</v>
      </c>
      <c r="L3" s="1022" t="s">
        <v>73</v>
      </c>
      <c r="M3" s="1026" t="s">
        <v>142</v>
      </c>
      <c r="N3" s="1018"/>
      <c r="O3" s="1019"/>
      <c r="P3" s="1013" t="s">
        <v>102</v>
      </c>
    </row>
    <row r="4" spans="1:22" ht="57.75" customHeight="1" thickBot="1" x14ac:dyDescent="0.3">
      <c r="A4" s="446"/>
      <c r="B4" s="1012"/>
      <c r="C4" s="365" t="s">
        <v>57</v>
      </c>
      <c r="D4" s="366" t="s">
        <v>58</v>
      </c>
      <c r="E4" s="366" t="s">
        <v>59</v>
      </c>
      <c r="F4" s="367" t="s">
        <v>60</v>
      </c>
      <c r="G4" s="1025"/>
      <c r="H4" s="368" t="s">
        <v>58</v>
      </c>
      <c r="I4" s="369" t="s">
        <v>59</v>
      </c>
      <c r="J4" s="349" t="s">
        <v>60</v>
      </c>
      <c r="K4" s="1021"/>
      <c r="L4" s="1023"/>
      <c r="M4" s="447" t="s">
        <v>58</v>
      </c>
      <c r="N4" s="447" t="s">
        <v>59</v>
      </c>
      <c r="O4" s="349" t="s">
        <v>60</v>
      </c>
      <c r="P4" s="1014"/>
      <c r="R4" s="347"/>
    </row>
    <row r="5" spans="1:22" x14ac:dyDescent="0.25">
      <c r="A5" s="100" t="s">
        <v>83</v>
      </c>
      <c r="B5" s="100"/>
      <c r="C5" s="101"/>
      <c r="D5" s="102"/>
      <c r="E5" s="102"/>
      <c r="F5" s="103"/>
      <c r="G5" s="104"/>
      <c r="H5" s="106"/>
      <c r="I5" s="106"/>
      <c r="J5" s="103"/>
      <c r="K5" s="105"/>
      <c r="L5" s="104"/>
      <c r="M5" s="105"/>
      <c r="N5" s="106"/>
      <c r="O5" s="103"/>
      <c r="P5" s="104"/>
      <c r="Q5" s="350"/>
      <c r="R5" s="245"/>
      <c r="S5" s="249"/>
      <c r="T5" s="249"/>
      <c r="U5" s="249"/>
    </row>
    <row r="6" spans="1:22" ht="25.5" x14ac:dyDescent="0.25">
      <c r="A6" s="285" t="s">
        <v>377</v>
      </c>
      <c r="B6" s="518" t="s">
        <v>44</v>
      </c>
      <c r="C6" s="530" t="s">
        <v>374</v>
      </c>
      <c r="D6" s="528">
        <v>1820</v>
      </c>
      <c r="E6" s="527">
        <v>18.04</v>
      </c>
      <c r="F6" s="161">
        <f t="shared" ref="F6:F13" si="0">ROUND(D6*E6,2)</f>
        <v>32832.800000000003</v>
      </c>
      <c r="G6" s="225"/>
      <c r="H6" s="526">
        <v>423</v>
      </c>
      <c r="I6" s="51">
        <v>17.735838999999999</v>
      </c>
      <c r="J6" s="162">
        <f t="shared" ref="J6:J13" si="1">ROUND(H6*I6,2)</f>
        <v>7502.26</v>
      </c>
      <c r="K6" s="52">
        <v>1313.86</v>
      </c>
      <c r="L6" s="163">
        <f t="shared" ref="L6:L14" si="2">F6+G6-(J6+K6)</f>
        <v>24016.68</v>
      </c>
      <c r="M6" s="526">
        <v>423</v>
      </c>
      <c r="N6" s="521">
        <v>18.04</v>
      </c>
      <c r="O6" s="161">
        <f t="shared" ref="O6:O13" si="3">ROUND(M6*N6,2)</f>
        <v>7630.92</v>
      </c>
      <c r="P6" s="78">
        <f t="shared" ref="P6:P13" si="4">L6-O6</f>
        <v>16385.760000000002</v>
      </c>
      <c r="Q6" s="245"/>
      <c r="R6" s="245"/>
      <c r="S6" s="250"/>
      <c r="T6" s="250"/>
      <c r="U6" s="249"/>
      <c r="V6" s="243"/>
    </row>
    <row r="7" spans="1:22" ht="25.5" x14ac:dyDescent="0.25">
      <c r="A7" s="285" t="s">
        <v>376</v>
      </c>
      <c r="B7" s="518" t="s">
        <v>44</v>
      </c>
      <c r="C7" s="530" t="s">
        <v>374</v>
      </c>
      <c r="D7" s="528">
        <v>700</v>
      </c>
      <c r="E7" s="527">
        <v>10.68</v>
      </c>
      <c r="F7" s="161">
        <f t="shared" si="0"/>
        <v>7476</v>
      </c>
      <c r="G7" s="226"/>
      <c r="H7" s="526">
        <v>155</v>
      </c>
      <c r="I7" s="51">
        <v>10.67304</v>
      </c>
      <c r="J7" s="162">
        <f t="shared" si="1"/>
        <v>1654.32</v>
      </c>
      <c r="K7" s="53">
        <v>1090.2</v>
      </c>
      <c r="L7" s="251">
        <f t="shared" si="2"/>
        <v>4731.4799999999996</v>
      </c>
      <c r="M7" s="525">
        <v>155</v>
      </c>
      <c r="N7" s="521">
        <v>10.68</v>
      </c>
      <c r="O7" s="161">
        <f t="shared" si="3"/>
        <v>1655.4</v>
      </c>
      <c r="P7" s="78">
        <f t="shared" si="4"/>
        <v>3076.0799999999995</v>
      </c>
      <c r="Q7" s="245"/>
      <c r="R7" s="245"/>
      <c r="S7" s="250"/>
      <c r="T7" s="250"/>
      <c r="U7" s="249"/>
      <c r="V7" s="243"/>
    </row>
    <row r="8" spans="1:22" ht="25.5" x14ac:dyDescent="0.25">
      <c r="A8" s="285" t="s">
        <v>375</v>
      </c>
      <c r="B8" s="518" t="s">
        <v>44</v>
      </c>
      <c r="C8" s="529" t="s">
        <v>374</v>
      </c>
      <c r="D8" s="528">
        <v>1110</v>
      </c>
      <c r="E8" s="527">
        <v>10.61</v>
      </c>
      <c r="F8" s="161">
        <f t="shared" si="0"/>
        <v>11777.1</v>
      </c>
      <c r="G8" s="284"/>
      <c r="H8" s="526">
        <v>423</v>
      </c>
      <c r="I8" s="51">
        <v>9.6044199999999993</v>
      </c>
      <c r="J8" s="162">
        <f t="shared" si="1"/>
        <v>4062.67</v>
      </c>
      <c r="K8" s="53">
        <v>627.52</v>
      </c>
      <c r="L8" s="251">
        <f t="shared" si="2"/>
        <v>7086.91</v>
      </c>
      <c r="M8" s="525">
        <v>423</v>
      </c>
      <c r="N8" s="521">
        <v>10.61</v>
      </c>
      <c r="O8" s="161">
        <f t="shared" si="3"/>
        <v>4488.03</v>
      </c>
      <c r="P8" s="78">
        <f t="shared" si="4"/>
        <v>2598.88</v>
      </c>
      <c r="Q8" s="245"/>
      <c r="R8" s="245"/>
      <c r="S8" s="350"/>
      <c r="T8" s="250"/>
      <c r="U8" s="249"/>
      <c r="V8" s="243"/>
    </row>
    <row r="9" spans="1:22" ht="25.5" x14ac:dyDescent="0.25">
      <c r="A9" s="285" t="s">
        <v>373</v>
      </c>
      <c r="B9" s="518" t="s">
        <v>44</v>
      </c>
      <c r="C9" s="517" t="s">
        <v>204</v>
      </c>
      <c r="D9" s="287">
        <v>1.2</v>
      </c>
      <c r="E9" s="18">
        <v>1165.0999999999999</v>
      </c>
      <c r="F9" s="161">
        <f t="shared" si="0"/>
        <v>1398.12</v>
      </c>
      <c r="G9" s="226"/>
      <c r="H9" s="524">
        <v>0.6</v>
      </c>
      <c r="I9" s="51">
        <f>620.99/H9</f>
        <v>1034.9833333333333</v>
      </c>
      <c r="J9" s="162">
        <f t="shared" si="1"/>
        <v>620.99</v>
      </c>
      <c r="K9" s="53">
        <v>578.16999999999996</v>
      </c>
      <c r="L9" s="251">
        <f t="shared" si="2"/>
        <v>198.96000000000004</v>
      </c>
      <c r="M9" s="288">
        <v>0.6</v>
      </c>
      <c r="N9" s="18">
        <f>198.96/M9</f>
        <v>331.6</v>
      </c>
      <c r="O9" s="161">
        <f t="shared" si="3"/>
        <v>198.96</v>
      </c>
      <c r="P9" s="78">
        <f t="shared" si="4"/>
        <v>0</v>
      </c>
      <c r="Q9" s="245"/>
      <c r="R9" s="245"/>
      <c r="S9" s="350"/>
      <c r="T9" s="250"/>
      <c r="U9" s="249"/>
      <c r="V9" s="243"/>
    </row>
    <row r="10" spans="1:22" ht="25.5" x14ac:dyDescent="0.25">
      <c r="A10" s="285" t="s">
        <v>372</v>
      </c>
      <c r="B10" s="518" t="s">
        <v>161</v>
      </c>
      <c r="C10" s="517" t="s">
        <v>204</v>
      </c>
      <c r="D10" s="287">
        <v>12</v>
      </c>
      <c r="E10" s="18">
        <v>490</v>
      </c>
      <c r="F10" s="161">
        <f t="shared" si="0"/>
        <v>5880</v>
      </c>
      <c r="G10" s="283"/>
      <c r="H10" s="461">
        <v>3</v>
      </c>
      <c r="I10" s="51">
        <v>484.16800000000001</v>
      </c>
      <c r="J10" s="162">
        <f t="shared" si="1"/>
        <v>1452.5</v>
      </c>
      <c r="K10" s="53">
        <v>1035.42</v>
      </c>
      <c r="L10" s="163">
        <f t="shared" si="2"/>
        <v>3392.08</v>
      </c>
      <c r="M10" s="522">
        <v>3</v>
      </c>
      <c r="N10" s="521">
        <v>490</v>
      </c>
      <c r="O10" s="161">
        <f t="shared" si="3"/>
        <v>1470</v>
      </c>
      <c r="P10" s="78">
        <f t="shared" si="4"/>
        <v>1922.08</v>
      </c>
      <c r="Q10" s="245"/>
      <c r="R10" s="245"/>
      <c r="T10" s="243"/>
      <c r="U10" s="243"/>
      <c r="V10" s="243"/>
    </row>
    <row r="11" spans="1:22" ht="25.5" x14ac:dyDescent="0.25">
      <c r="A11" s="285" t="s">
        <v>371</v>
      </c>
      <c r="B11" s="518" t="s">
        <v>161</v>
      </c>
      <c r="C11" s="517" t="s">
        <v>204</v>
      </c>
      <c r="D11" s="287">
        <v>12</v>
      </c>
      <c r="E11" s="18">
        <v>380</v>
      </c>
      <c r="F11" s="161">
        <f t="shared" si="0"/>
        <v>4560</v>
      </c>
      <c r="G11" s="523"/>
      <c r="H11" s="461">
        <v>3</v>
      </c>
      <c r="I11" s="51">
        <v>378.685</v>
      </c>
      <c r="J11" s="162">
        <f t="shared" si="1"/>
        <v>1136.06</v>
      </c>
      <c r="K11" s="53">
        <v>701.71</v>
      </c>
      <c r="L11" s="163">
        <f t="shared" si="2"/>
        <v>2722.23</v>
      </c>
      <c r="M11" s="522">
        <v>3</v>
      </c>
      <c r="N11" s="521">
        <v>380</v>
      </c>
      <c r="O11" s="161">
        <f t="shared" si="3"/>
        <v>1140</v>
      </c>
      <c r="P11" s="78">
        <f t="shared" si="4"/>
        <v>1582.23</v>
      </c>
      <c r="Q11" s="245"/>
      <c r="R11" s="245"/>
      <c r="S11" s="520"/>
      <c r="T11" s="243"/>
      <c r="U11" s="243"/>
      <c r="V11" s="243"/>
    </row>
    <row r="12" spans="1:22" ht="25.5" x14ac:dyDescent="0.25">
      <c r="A12" s="285" t="s">
        <v>370</v>
      </c>
      <c r="B12" s="518" t="s">
        <v>205</v>
      </c>
      <c r="C12" s="517" t="s">
        <v>368</v>
      </c>
      <c r="D12" s="516">
        <v>150</v>
      </c>
      <c r="E12" s="18">
        <v>75</v>
      </c>
      <c r="F12" s="161">
        <f t="shared" si="0"/>
        <v>11250</v>
      </c>
      <c r="G12" s="519"/>
      <c r="H12" s="514">
        <v>40</v>
      </c>
      <c r="I12" s="51">
        <v>70.9435</v>
      </c>
      <c r="J12" s="162">
        <f t="shared" si="1"/>
        <v>2837.74</v>
      </c>
      <c r="K12" s="54">
        <v>4543</v>
      </c>
      <c r="L12" s="251">
        <f t="shared" si="2"/>
        <v>3869.26</v>
      </c>
      <c r="M12" s="288">
        <v>40</v>
      </c>
      <c r="N12" s="513">
        <v>75</v>
      </c>
      <c r="O12" s="161">
        <f t="shared" si="3"/>
        <v>3000</v>
      </c>
      <c r="P12" s="78">
        <f t="shared" si="4"/>
        <v>869.26000000000022</v>
      </c>
      <c r="Q12" s="245"/>
      <c r="R12" s="245"/>
      <c r="T12" s="243"/>
      <c r="U12" s="243"/>
      <c r="V12" s="243"/>
    </row>
    <row r="13" spans="1:22" ht="26.25" thickBot="1" x14ac:dyDescent="0.3">
      <c r="A13" s="285" t="s">
        <v>369</v>
      </c>
      <c r="B13" s="518" t="s">
        <v>205</v>
      </c>
      <c r="C13" s="517" t="s">
        <v>368</v>
      </c>
      <c r="D13" s="516">
        <v>150</v>
      </c>
      <c r="E13" s="18">
        <v>69</v>
      </c>
      <c r="F13" s="161">
        <f t="shared" si="0"/>
        <v>10350</v>
      </c>
      <c r="G13" s="515"/>
      <c r="H13" s="514">
        <v>40</v>
      </c>
      <c r="I13" s="51">
        <v>66.978499999999997</v>
      </c>
      <c r="J13" s="162">
        <f t="shared" si="1"/>
        <v>2679.14</v>
      </c>
      <c r="K13" s="54">
        <v>3730.43</v>
      </c>
      <c r="L13" s="251">
        <f t="shared" si="2"/>
        <v>3940.4300000000003</v>
      </c>
      <c r="M13" s="288">
        <v>40</v>
      </c>
      <c r="N13" s="289">
        <v>69</v>
      </c>
      <c r="O13" s="161">
        <f t="shared" si="3"/>
        <v>2760</v>
      </c>
      <c r="P13" s="78">
        <f t="shared" si="4"/>
        <v>1180.4300000000003</v>
      </c>
      <c r="Q13" s="245"/>
      <c r="R13" s="245"/>
      <c r="T13" s="243"/>
      <c r="U13" s="243"/>
      <c r="V13" s="243"/>
    </row>
    <row r="14" spans="1:22" ht="27" customHeight="1" thickBot="1" x14ac:dyDescent="0.3">
      <c r="A14" s="107" t="s">
        <v>62</v>
      </c>
      <c r="B14" s="107"/>
      <c r="C14" s="108"/>
      <c r="D14" s="109"/>
      <c r="E14" s="109"/>
      <c r="F14" s="110">
        <f>SUM(F6:F13)</f>
        <v>85524.02</v>
      </c>
      <c r="G14" s="480"/>
      <c r="H14" s="112"/>
      <c r="I14" s="111"/>
      <c r="J14" s="111">
        <f>SUM(J6:J13)</f>
        <v>21945.68</v>
      </c>
      <c r="K14" s="113">
        <f>SUM(K6:K13)</f>
        <v>13620.310000000001</v>
      </c>
      <c r="L14" s="252">
        <f t="shared" si="2"/>
        <v>49958.03</v>
      </c>
      <c r="M14" s="112"/>
      <c r="N14" s="111"/>
      <c r="O14" s="111">
        <f>SUM(O6:O13)</f>
        <v>22343.309999999998</v>
      </c>
      <c r="P14" s="115">
        <f>SUM(P6:P13)</f>
        <v>27614.720000000001</v>
      </c>
      <c r="Q14" s="245"/>
      <c r="R14" s="245"/>
      <c r="S14" s="350"/>
      <c r="T14" s="245"/>
      <c r="U14" s="243"/>
      <c r="V14" s="243"/>
    </row>
    <row r="15" spans="1:22" x14ac:dyDescent="0.25">
      <c r="A15" s="116" t="s">
        <v>66</v>
      </c>
      <c r="B15" s="117"/>
      <c r="C15" s="101"/>
      <c r="D15" s="118"/>
      <c r="E15" s="118"/>
      <c r="F15" s="119"/>
      <c r="G15" s="120"/>
      <c r="H15" s="105"/>
      <c r="I15" s="106"/>
      <c r="J15" s="103"/>
      <c r="K15" s="105"/>
      <c r="L15" s="104"/>
      <c r="M15" s="105"/>
      <c r="N15" s="106"/>
      <c r="O15" s="103"/>
      <c r="P15" s="104"/>
      <c r="Q15" s="350"/>
      <c r="R15" s="245"/>
    </row>
    <row r="16" spans="1:22" ht="45" x14ac:dyDescent="0.25">
      <c r="A16" s="21" t="s">
        <v>367</v>
      </c>
      <c r="B16" s="286" t="s">
        <v>205</v>
      </c>
      <c r="C16" s="160" t="s">
        <v>341</v>
      </c>
      <c r="D16" s="293">
        <v>1</v>
      </c>
      <c r="E16" s="51">
        <v>1200</v>
      </c>
      <c r="F16" s="162">
        <f t="shared" ref="F16:F26" si="5">ROUND(D16*E16,2)</f>
        <v>1200</v>
      </c>
      <c r="G16" s="294"/>
      <c r="H16" s="295"/>
      <c r="I16" s="51"/>
      <c r="J16" s="162">
        <f t="shared" ref="J16:J26" si="6">ROUND(H16*I16,2)</f>
        <v>0</v>
      </c>
      <c r="K16" s="55"/>
      <c r="L16" s="164">
        <f t="shared" ref="L16:L27" si="7">F16+G16-(J16+K16)</f>
        <v>1200</v>
      </c>
      <c r="M16" s="511">
        <v>1</v>
      </c>
      <c r="N16" s="51">
        <v>800</v>
      </c>
      <c r="O16" s="161">
        <f t="shared" ref="O16:O26" si="8">ROUND(M16*N16,2)</f>
        <v>800</v>
      </c>
      <c r="P16" s="78">
        <f t="shared" ref="P16:P26" si="9">L16-O16</f>
        <v>400</v>
      </c>
      <c r="Q16" s="350"/>
      <c r="R16" s="245"/>
    </row>
    <row r="17" spans="1:18" ht="45" x14ac:dyDescent="0.25">
      <c r="A17" s="21" t="s">
        <v>366</v>
      </c>
      <c r="B17" s="286" t="s">
        <v>357</v>
      </c>
      <c r="C17" s="160" t="s">
        <v>341</v>
      </c>
      <c r="D17" s="293">
        <v>1</v>
      </c>
      <c r="E17" s="51">
        <v>750</v>
      </c>
      <c r="F17" s="162">
        <f t="shared" si="5"/>
        <v>750</v>
      </c>
      <c r="G17" s="294"/>
      <c r="H17" s="295"/>
      <c r="I17" s="51"/>
      <c r="J17" s="162">
        <f t="shared" si="6"/>
        <v>0</v>
      </c>
      <c r="K17" s="55"/>
      <c r="L17" s="164">
        <f t="shared" si="7"/>
        <v>750</v>
      </c>
      <c r="M17" s="511"/>
      <c r="N17" s="296"/>
      <c r="O17" s="161">
        <f t="shared" si="8"/>
        <v>0</v>
      </c>
      <c r="P17" s="78">
        <f t="shared" si="9"/>
        <v>750</v>
      </c>
      <c r="Q17" s="350"/>
      <c r="R17" s="245"/>
    </row>
    <row r="18" spans="1:18" ht="25.5" x14ac:dyDescent="0.25">
      <c r="A18" s="21" t="s">
        <v>365</v>
      </c>
      <c r="B18" s="286" t="s">
        <v>205</v>
      </c>
      <c r="C18" s="160" t="s">
        <v>341</v>
      </c>
      <c r="D18" s="293">
        <v>1</v>
      </c>
      <c r="E18" s="51">
        <v>1750</v>
      </c>
      <c r="F18" s="162">
        <f t="shared" si="5"/>
        <v>1750</v>
      </c>
      <c r="G18" s="294"/>
      <c r="H18" s="511">
        <v>1</v>
      </c>
      <c r="I18" s="51">
        <v>218.3</v>
      </c>
      <c r="J18" s="162">
        <f t="shared" si="6"/>
        <v>218.3</v>
      </c>
      <c r="K18" s="55"/>
      <c r="L18" s="164">
        <f t="shared" si="7"/>
        <v>1531.7</v>
      </c>
      <c r="M18" s="512"/>
      <c r="N18" s="297"/>
      <c r="O18" s="161">
        <f t="shared" si="8"/>
        <v>0</v>
      </c>
      <c r="P18" s="78">
        <f t="shared" si="9"/>
        <v>1531.7</v>
      </c>
      <c r="Q18" s="350"/>
      <c r="R18" s="245"/>
    </row>
    <row r="19" spans="1:18" ht="25.5" x14ac:dyDescent="0.25">
      <c r="A19" s="197" t="s">
        <v>364</v>
      </c>
      <c r="B19" s="286" t="s">
        <v>357</v>
      </c>
      <c r="C19" s="160" t="s">
        <v>341</v>
      </c>
      <c r="D19" s="293">
        <v>1</v>
      </c>
      <c r="E19" s="51">
        <v>2590</v>
      </c>
      <c r="F19" s="162">
        <f t="shared" si="5"/>
        <v>2590</v>
      </c>
      <c r="G19" s="294"/>
      <c r="H19" s="511">
        <v>1</v>
      </c>
      <c r="I19" s="51">
        <v>927</v>
      </c>
      <c r="J19" s="162">
        <f t="shared" si="6"/>
        <v>927</v>
      </c>
      <c r="K19" s="55"/>
      <c r="L19" s="164">
        <f t="shared" si="7"/>
        <v>1663</v>
      </c>
      <c r="M19" s="511"/>
      <c r="N19" s="296"/>
      <c r="O19" s="161">
        <f t="shared" si="8"/>
        <v>0</v>
      </c>
      <c r="P19" s="78">
        <f t="shared" si="9"/>
        <v>1663</v>
      </c>
      <c r="Q19" s="350"/>
      <c r="R19" s="245"/>
    </row>
    <row r="20" spans="1:18" ht="30" x14ac:dyDescent="0.25">
      <c r="A20" s="197" t="s">
        <v>363</v>
      </c>
      <c r="B20" s="286" t="s">
        <v>205</v>
      </c>
      <c r="C20" s="160" t="s">
        <v>252</v>
      </c>
      <c r="D20" s="293">
        <v>40</v>
      </c>
      <c r="E20" s="51">
        <v>35</v>
      </c>
      <c r="F20" s="162">
        <f t="shared" si="5"/>
        <v>1400</v>
      </c>
      <c r="G20" s="294"/>
      <c r="H20" s="511"/>
      <c r="I20" s="51"/>
      <c r="J20" s="162">
        <f t="shared" si="6"/>
        <v>0</v>
      </c>
      <c r="K20" s="55"/>
      <c r="L20" s="164">
        <f t="shared" si="7"/>
        <v>1400</v>
      </c>
      <c r="M20" s="511"/>
      <c r="N20" s="296"/>
      <c r="O20" s="161">
        <f t="shared" si="8"/>
        <v>0</v>
      </c>
      <c r="P20" s="78">
        <f t="shared" si="9"/>
        <v>1400</v>
      </c>
      <c r="Q20" s="350"/>
      <c r="R20" s="245"/>
    </row>
    <row r="21" spans="1:18" ht="25.5" x14ac:dyDescent="0.25">
      <c r="A21" s="198" t="s">
        <v>362</v>
      </c>
      <c r="B21" s="286" t="s">
        <v>357</v>
      </c>
      <c r="C21" s="160" t="s">
        <v>341</v>
      </c>
      <c r="D21" s="293">
        <v>1</v>
      </c>
      <c r="E21" s="51">
        <v>616</v>
      </c>
      <c r="F21" s="162">
        <f t="shared" si="5"/>
        <v>616</v>
      </c>
      <c r="G21" s="294"/>
      <c r="H21" s="511">
        <v>1</v>
      </c>
      <c r="I21" s="51">
        <v>150</v>
      </c>
      <c r="J21" s="162">
        <f t="shared" si="6"/>
        <v>150</v>
      </c>
      <c r="K21" s="55"/>
      <c r="L21" s="164">
        <f t="shared" si="7"/>
        <v>466</v>
      </c>
      <c r="M21" s="511">
        <v>1</v>
      </c>
      <c r="N21" s="296">
        <v>100</v>
      </c>
      <c r="O21" s="161">
        <f t="shared" si="8"/>
        <v>100</v>
      </c>
      <c r="P21" s="78">
        <f t="shared" si="9"/>
        <v>366</v>
      </c>
      <c r="Q21" s="350"/>
      <c r="R21" s="245"/>
    </row>
    <row r="22" spans="1:18" ht="25.5" x14ac:dyDescent="0.25">
      <c r="A22" s="198" t="s">
        <v>361</v>
      </c>
      <c r="B22" s="286" t="s">
        <v>161</v>
      </c>
      <c r="C22" s="160" t="s">
        <v>341</v>
      </c>
      <c r="D22" s="293">
        <v>1</v>
      </c>
      <c r="E22" s="51">
        <v>493</v>
      </c>
      <c r="F22" s="162">
        <f t="shared" si="5"/>
        <v>493</v>
      </c>
      <c r="G22" s="294"/>
      <c r="H22" s="511">
        <v>1</v>
      </c>
      <c r="I22" s="51">
        <v>120</v>
      </c>
      <c r="J22" s="162">
        <f t="shared" si="6"/>
        <v>120</v>
      </c>
      <c r="K22" s="55"/>
      <c r="L22" s="164">
        <f t="shared" si="7"/>
        <v>373</v>
      </c>
      <c r="M22" s="511">
        <v>1</v>
      </c>
      <c r="N22" s="296">
        <v>100</v>
      </c>
      <c r="O22" s="161">
        <f t="shared" si="8"/>
        <v>100</v>
      </c>
      <c r="P22" s="78">
        <f t="shared" si="9"/>
        <v>273</v>
      </c>
      <c r="Q22" s="350"/>
      <c r="R22" s="245"/>
    </row>
    <row r="23" spans="1:18" ht="30" x14ac:dyDescent="0.25">
      <c r="A23" s="291" t="s">
        <v>360</v>
      </c>
      <c r="B23" s="510" t="s">
        <v>161</v>
      </c>
      <c r="C23" s="509" t="s">
        <v>251</v>
      </c>
      <c r="D23" s="293">
        <v>5</v>
      </c>
      <c r="E23" s="51">
        <v>128</v>
      </c>
      <c r="F23" s="162">
        <f t="shared" si="5"/>
        <v>640</v>
      </c>
      <c r="G23" s="324"/>
      <c r="H23" s="508"/>
      <c r="I23" s="507"/>
      <c r="J23" s="162">
        <f t="shared" si="6"/>
        <v>0</v>
      </c>
      <c r="K23" s="51">
        <v>88</v>
      </c>
      <c r="L23" s="164">
        <f t="shared" si="7"/>
        <v>552</v>
      </c>
      <c r="M23" s="506">
        <v>1</v>
      </c>
      <c r="N23" s="505">
        <v>28</v>
      </c>
      <c r="O23" s="161">
        <f t="shared" si="8"/>
        <v>28</v>
      </c>
      <c r="P23" s="78">
        <f t="shared" si="9"/>
        <v>524</v>
      </c>
      <c r="Q23" s="350"/>
      <c r="R23" s="245"/>
    </row>
    <row r="24" spans="1:18" ht="25.5" x14ac:dyDescent="0.25">
      <c r="A24" s="199" t="s">
        <v>359</v>
      </c>
      <c r="B24" s="504" t="s">
        <v>161</v>
      </c>
      <c r="C24" s="160" t="s">
        <v>341</v>
      </c>
      <c r="D24" s="287">
        <v>1</v>
      </c>
      <c r="E24" s="18">
        <v>300</v>
      </c>
      <c r="F24" s="162">
        <f t="shared" si="5"/>
        <v>300</v>
      </c>
      <c r="G24" s="324"/>
      <c r="H24" s="470"/>
      <c r="I24" s="292"/>
      <c r="J24" s="162">
        <f t="shared" si="6"/>
        <v>0</v>
      </c>
      <c r="K24" s="51"/>
      <c r="L24" s="164">
        <f t="shared" si="7"/>
        <v>300</v>
      </c>
      <c r="M24" s="498">
        <v>1</v>
      </c>
      <c r="N24" s="460">
        <v>150</v>
      </c>
      <c r="O24" s="161">
        <f t="shared" si="8"/>
        <v>150</v>
      </c>
      <c r="P24" s="78">
        <f t="shared" si="9"/>
        <v>150</v>
      </c>
      <c r="Q24" s="350"/>
      <c r="R24" s="245"/>
    </row>
    <row r="25" spans="1:18" ht="25.5" x14ac:dyDescent="0.25">
      <c r="A25" s="199" t="s">
        <v>358</v>
      </c>
      <c r="B25" s="503" t="s">
        <v>357</v>
      </c>
      <c r="C25" s="160" t="s">
        <v>341</v>
      </c>
      <c r="D25" s="287">
        <v>1</v>
      </c>
      <c r="E25" s="18">
        <v>150</v>
      </c>
      <c r="F25" s="162">
        <f t="shared" si="5"/>
        <v>150</v>
      </c>
      <c r="G25" s="324"/>
      <c r="H25" s="470"/>
      <c r="I25" s="51"/>
      <c r="J25" s="162">
        <f t="shared" si="6"/>
        <v>0</v>
      </c>
      <c r="K25" s="51"/>
      <c r="L25" s="164">
        <f t="shared" si="7"/>
        <v>150</v>
      </c>
      <c r="M25" s="498">
        <v>1</v>
      </c>
      <c r="N25" s="460">
        <v>75</v>
      </c>
      <c r="O25" s="161">
        <f t="shared" si="8"/>
        <v>75</v>
      </c>
      <c r="P25" s="78">
        <f t="shared" si="9"/>
        <v>75</v>
      </c>
      <c r="Q25" s="350"/>
      <c r="R25" s="245"/>
    </row>
    <row r="26" spans="1:18" ht="36" customHeight="1" thickBot="1" x14ac:dyDescent="0.3">
      <c r="A26" s="199" t="s">
        <v>356</v>
      </c>
      <c r="B26" s="502" t="s">
        <v>205</v>
      </c>
      <c r="C26" s="160" t="s">
        <v>341</v>
      </c>
      <c r="D26" s="501">
        <v>1</v>
      </c>
      <c r="E26" s="19">
        <v>200</v>
      </c>
      <c r="F26" s="162">
        <f t="shared" si="5"/>
        <v>200</v>
      </c>
      <c r="G26" s="324"/>
      <c r="H26" s="467"/>
      <c r="I26" s="51"/>
      <c r="J26" s="162">
        <f t="shared" si="6"/>
        <v>0</v>
      </c>
      <c r="K26" s="51"/>
      <c r="L26" s="164">
        <f t="shared" si="7"/>
        <v>200</v>
      </c>
      <c r="M26" s="498">
        <v>1</v>
      </c>
      <c r="N26" s="500">
        <v>100</v>
      </c>
      <c r="O26" s="161">
        <f t="shared" si="8"/>
        <v>100</v>
      </c>
      <c r="P26" s="78">
        <f t="shared" si="9"/>
        <v>100</v>
      </c>
      <c r="Q26" s="350"/>
      <c r="R26" s="245"/>
    </row>
    <row r="27" spans="1:18" ht="15.75" thickBot="1" x14ac:dyDescent="0.3">
      <c r="A27" s="121" t="s">
        <v>67</v>
      </c>
      <c r="B27" s="122"/>
      <c r="C27" s="123"/>
      <c r="D27" s="124"/>
      <c r="E27" s="124"/>
      <c r="F27" s="125">
        <f>SUM(F16:F26)</f>
        <v>10089</v>
      </c>
      <c r="G27" s="325"/>
      <c r="H27" s="126"/>
      <c r="I27" s="127"/>
      <c r="J27" s="128">
        <f>SUM(J16:J26)</f>
        <v>1415.3</v>
      </c>
      <c r="K27" s="113">
        <f>SUM(K16:K26)</f>
        <v>88</v>
      </c>
      <c r="L27" s="114">
        <f t="shared" si="7"/>
        <v>8585.7000000000007</v>
      </c>
      <c r="M27" s="126"/>
      <c r="N27" s="127"/>
      <c r="O27" s="128">
        <f>SUM(O16:O26)</f>
        <v>1353</v>
      </c>
      <c r="P27" s="129">
        <f>SUM(P16:P26)</f>
        <v>7232.7</v>
      </c>
      <c r="Q27" s="350"/>
      <c r="R27" s="245"/>
    </row>
    <row r="28" spans="1:18" ht="30" x14ac:dyDescent="0.25">
      <c r="A28" s="116" t="s">
        <v>46</v>
      </c>
      <c r="B28" s="117"/>
      <c r="C28" s="101"/>
      <c r="D28" s="118"/>
      <c r="E28" s="118"/>
      <c r="F28" s="119"/>
      <c r="G28" s="120"/>
      <c r="H28" s="105"/>
      <c r="I28" s="106"/>
      <c r="J28" s="103"/>
      <c r="K28" s="106"/>
      <c r="L28" s="104"/>
      <c r="M28" s="105"/>
      <c r="N28" s="106"/>
      <c r="O28" s="103"/>
      <c r="P28" s="104"/>
      <c r="Q28" s="350"/>
      <c r="R28" s="245"/>
    </row>
    <row r="29" spans="1:18" ht="25.5" x14ac:dyDescent="0.25">
      <c r="A29" s="298" t="s">
        <v>355</v>
      </c>
      <c r="B29" s="483" t="s">
        <v>161</v>
      </c>
      <c r="C29" s="299" t="s">
        <v>64</v>
      </c>
      <c r="D29" s="300">
        <v>1</v>
      </c>
      <c r="E29" s="301">
        <v>3500</v>
      </c>
      <c r="F29" s="162">
        <f t="shared" ref="F29:F46" si="10">ROUND(D29*E29,2)</f>
        <v>3500</v>
      </c>
      <c r="G29" s="53"/>
      <c r="H29" s="468">
        <v>1</v>
      </c>
      <c r="I29" s="290">
        <v>500</v>
      </c>
      <c r="J29" s="162">
        <f t="shared" ref="J29:J46" si="11">ROUND(H29*I29,2)</f>
        <v>500</v>
      </c>
      <c r="K29" s="53"/>
      <c r="L29" s="164">
        <f t="shared" ref="L29:L47" si="12">F29+G29-(J29+K29)</f>
        <v>3000</v>
      </c>
      <c r="M29" s="498">
        <v>1</v>
      </c>
      <c r="N29" s="253">
        <v>100</v>
      </c>
      <c r="O29" s="161">
        <f t="shared" ref="O29:O46" si="13">ROUND(M29*N29,2)</f>
        <v>100</v>
      </c>
      <c r="P29" s="78">
        <f t="shared" ref="P29:P46" si="14">L29-O29</f>
        <v>2900</v>
      </c>
      <c r="Q29" s="350"/>
      <c r="R29" s="245"/>
    </row>
    <row r="30" spans="1:18" ht="25.5" x14ac:dyDescent="0.25">
      <c r="A30" s="298" t="s">
        <v>354</v>
      </c>
      <c r="B30" s="185" t="s">
        <v>205</v>
      </c>
      <c r="C30" s="299" t="s">
        <v>64</v>
      </c>
      <c r="D30" s="300">
        <v>1</v>
      </c>
      <c r="E30" s="301">
        <v>1000</v>
      </c>
      <c r="F30" s="162">
        <f t="shared" si="10"/>
        <v>1000</v>
      </c>
      <c r="G30" s="302"/>
      <c r="H30" s="486">
        <v>1</v>
      </c>
      <c r="I30" s="290">
        <v>200</v>
      </c>
      <c r="J30" s="162">
        <f t="shared" si="11"/>
        <v>200</v>
      </c>
      <c r="K30" s="57"/>
      <c r="L30" s="164">
        <f t="shared" si="12"/>
        <v>800</v>
      </c>
      <c r="M30" s="486">
        <v>1</v>
      </c>
      <c r="N30" s="289">
        <v>150</v>
      </c>
      <c r="O30" s="161">
        <f t="shared" si="13"/>
        <v>150</v>
      </c>
      <c r="P30" s="78">
        <f t="shared" si="14"/>
        <v>650</v>
      </c>
      <c r="Q30" s="350"/>
      <c r="R30" s="245"/>
    </row>
    <row r="31" spans="1:18" ht="25.5" x14ac:dyDescent="0.25">
      <c r="A31" s="639" t="s">
        <v>353</v>
      </c>
      <c r="B31" s="483" t="s">
        <v>44</v>
      </c>
      <c r="C31" s="299" t="s">
        <v>63</v>
      </c>
      <c r="D31" s="304">
        <v>2</v>
      </c>
      <c r="E31" s="305">
        <v>250</v>
      </c>
      <c r="F31" s="162">
        <f t="shared" si="10"/>
        <v>500</v>
      </c>
      <c r="G31" s="53"/>
      <c r="H31" s="468"/>
      <c r="I31" s="290"/>
      <c r="J31" s="162">
        <f t="shared" si="11"/>
        <v>0</v>
      </c>
      <c r="K31" s="53"/>
      <c r="L31" s="352">
        <f t="shared" si="12"/>
        <v>500</v>
      </c>
      <c r="M31" s="499">
        <v>1</v>
      </c>
      <c r="N31" s="18">
        <v>200</v>
      </c>
      <c r="O31" s="161">
        <f t="shared" si="13"/>
        <v>200</v>
      </c>
      <c r="P31" s="254">
        <f t="shared" si="14"/>
        <v>300</v>
      </c>
      <c r="Q31" s="350"/>
      <c r="R31" s="245"/>
    </row>
    <row r="32" spans="1:18" ht="25.5" x14ac:dyDescent="0.25">
      <c r="A32" s="641" t="s">
        <v>352</v>
      </c>
      <c r="B32" s="185" t="s">
        <v>161</v>
      </c>
      <c r="C32" s="299" t="s">
        <v>63</v>
      </c>
      <c r="D32" s="300">
        <v>2</v>
      </c>
      <c r="E32" s="301">
        <v>150</v>
      </c>
      <c r="F32" s="162">
        <f t="shared" si="10"/>
        <v>300</v>
      </c>
      <c r="G32" s="302"/>
      <c r="H32" s="486">
        <v>1</v>
      </c>
      <c r="I32" s="289">
        <v>145</v>
      </c>
      <c r="J32" s="162">
        <f t="shared" si="11"/>
        <v>145</v>
      </c>
      <c r="K32" s="57"/>
      <c r="L32" s="164">
        <f t="shared" si="12"/>
        <v>155</v>
      </c>
      <c r="M32" s="486"/>
      <c r="N32" s="289"/>
      <c r="O32" s="161">
        <f t="shared" si="13"/>
        <v>0</v>
      </c>
      <c r="P32" s="78">
        <f t="shared" si="14"/>
        <v>155</v>
      </c>
      <c r="Q32" s="350"/>
      <c r="R32" s="245"/>
    </row>
    <row r="33" spans="1:20" ht="25.5" x14ac:dyDescent="0.25">
      <c r="A33" s="642" t="s">
        <v>351</v>
      </c>
      <c r="B33" s="497" t="s">
        <v>205</v>
      </c>
      <c r="C33" s="465" t="s">
        <v>63</v>
      </c>
      <c r="D33" s="300">
        <v>5</v>
      </c>
      <c r="E33" s="301">
        <v>100</v>
      </c>
      <c r="F33" s="162">
        <f t="shared" si="10"/>
        <v>500</v>
      </c>
      <c r="G33" s="361"/>
      <c r="H33" s="498">
        <v>1</v>
      </c>
      <c r="I33" s="289">
        <v>117.32</v>
      </c>
      <c r="J33" s="162">
        <f t="shared" si="11"/>
        <v>117.32</v>
      </c>
      <c r="K33" s="57">
        <v>91.89</v>
      </c>
      <c r="L33" s="164">
        <f t="shared" si="12"/>
        <v>290.79000000000002</v>
      </c>
      <c r="M33" s="486">
        <v>1</v>
      </c>
      <c r="N33" s="460">
        <v>100</v>
      </c>
      <c r="O33" s="161">
        <f t="shared" si="13"/>
        <v>100</v>
      </c>
      <c r="P33" s="78">
        <f t="shared" si="14"/>
        <v>190.79000000000002</v>
      </c>
      <c r="Q33" s="350"/>
      <c r="R33" s="245"/>
    </row>
    <row r="34" spans="1:20" ht="60" x14ac:dyDescent="0.25">
      <c r="A34" s="639" t="s">
        <v>467</v>
      </c>
      <c r="B34" s="185" t="s">
        <v>205</v>
      </c>
      <c r="C34" s="299" t="s">
        <v>65</v>
      </c>
      <c r="D34" s="304">
        <v>1</v>
      </c>
      <c r="E34" s="305">
        <v>5200</v>
      </c>
      <c r="F34" s="162">
        <f t="shared" si="10"/>
        <v>5200</v>
      </c>
      <c r="G34" s="302"/>
      <c r="H34" s="486">
        <v>1</v>
      </c>
      <c r="I34" s="289">
        <v>4979.83</v>
      </c>
      <c r="J34" s="162">
        <f t="shared" si="11"/>
        <v>4979.83</v>
      </c>
      <c r="K34" s="57"/>
      <c r="L34" s="164">
        <f t="shared" si="12"/>
        <v>220.17000000000007</v>
      </c>
      <c r="M34" s="486"/>
      <c r="N34" s="289"/>
      <c r="O34" s="161">
        <f t="shared" si="13"/>
        <v>0</v>
      </c>
      <c r="P34" s="78">
        <f t="shared" si="14"/>
        <v>220.17000000000007</v>
      </c>
      <c r="Q34" s="350"/>
      <c r="R34" s="245"/>
    </row>
    <row r="35" spans="1:20" ht="45" x14ac:dyDescent="0.25">
      <c r="A35" s="641" t="s">
        <v>465</v>
      </c>
      <c r="B35" s="185" t="s">
        <v>161</v>
      </c>
      <c r="C35" s="299" t="s">
        <v>65</v>
      </c>
      <c r="D35" s="300">
        <v>1</v>
      </c>
      <c r="E35" s="644">
        <v>2375</v>
      </c>
      <c r="F35" s="162">
        <f t="shared" si="10"/>
        <v>2375</v>
      </c>
      <c r="G35" s="302"/>
      <c r="H35" s="486">
        <v>1</v>
      </c>
      <c r="I35" s="289">
        <v>2369</v>
      </c>
      <c r="J35" s="162">
        <f t="shared" si="11"/>
        <v>2369</v>
      </c>
      <c r="K35" s="57"/>
      <c r="L35" s="164">
        <f t="shared" si="12"/>
        <v>6</v>
      </c>
      <c r="M35" s="486"/>
      <c r="N35" s="460"/>
      <c r="O35" s="161">
        <f t="shared" si="13"/>
        <v>0</v>
      </c>
      <c r="P35" s="78">
        <f t="shared" si="14"/>
        <v>6</v>
      </c>
      <c r="Q35" s="350"/>
      <c r="R35" s="245"/>
    </row>
    <row r="36" spans="1:20" ht="45" x14ac:dyDescent="0.25">
      <c r="A36" s="643" t="s">
        <v>466</v>
      </c>
      <c r="B36" s="497" t="s">
        <v>161</v>
      </c>
      <c r="C36" s="465" t="s">
        <v>65</v>
      </c>
      <c r="D36" s="304">
        <v>1</v>
      </c>
      <c r="E36" s="305">
        <v>4938</v>
      </c>
      <c r="F36" s="162">
        <f t="shared" si="10"/>
        <v>4938</v>
      </c>
      <c r="G36" s="302"/>
      <c r="H36" s="470"/>
      <c r="I36" s="290"/>
      <c r="J36" s="162">
        <f t="shared" si="11"/>
        <v>0</v>
      </c>
      <c r="K36" s="57"/>
      <c r="L36" s="164">
        <f t="shared" si="12"/>
        <v>4938</v>
      </c>
      <c r="M36" s="498">
        <v>1</v>
      </c>
      <c r="N36" s="460">
        <v>2920</v>
      </c>
      <c r="O36" s="161">
        <f t="shared" si="13"/>
        <v>2920</v>
      </c>
      <c r="P36" s="78">
        <f t="shared" si="14"/>
        <v>2018</v>
      </c>
      <c r="Q36" s="350"/>
      <c r="R36" s="245"/>
    </row>
    <row r="37" spans="1:20" ht="30" x14ac:dyDescent="0.25">
      <c r="A37" s="641" t="s">
        <v>468</v>
      </c>
      <c r="B37" s="185" t="s">
        <v>161</v>
      </c>
      <c r="C37" s="299" t="s">
        <v>64</v>
      </c>
      <c r="D37" s="300">
        <v>1</v>
      </c>
      <c r="E37" s="301">
        <v>800</v>
      </c>
      <c r="F37" s="162">
        <f t="shared" si="10"/>
        <v>800</v>
      </c>
      <c r="G37" s="302"/>
      <c r="H37" s="486"/>
      <c r="I37" s="289"/>
      <c r="J37" s="162">
        <f t="shared" si="11"/>
        <v>0</v>
      </c>
      <c r="K37" s="57"/>
      <c r="L37" s="164">
        <f t="shared" si="12"/>
        <v>800</v>
      </c>
      <c r="M37" s="486">
        <v>1</v>
      </c>
      <c r="N37" s="289">
        <v>800</v>
      </c>
      <c r="O37" s="161">
        <f t="shared" si="13"/>
        <v>800</v>
      </c>
      <c r="P37" s="78">
        <f t="shared" si="14"/>
        <v>0</v>
      </c>
      <c r="Q37" s="350"/>
      <c r="R37" s="245"/>
    </row>
    <row r="38" spans="1:20" ht="30" x14ac:dyDescent="0.25">
      <c r="A38" s="642" t="s">
        <v>481</v>
      </c>
      <c r="B38" s="497" t="s">
        <v>161</v>
      </c>
      <c r="C38" s="465" t="s">
        <v>341</v>
      </c>
      <c r="D38" s="300">
        <v>1</v>
      </c>
      <c r="E38" s="301">
        <v>1700</v>
      </c>
      <c r="F38" s="162">
        <f t="shared" si="10"/>
        <v>1700</v>
      </c>
      <c r="G38" s="302"/>
      <c r="H38" s="486"/>
      <c r="I38" s="496"/>
      <c r="J38" s="162">
        <f t="shared" si="11"/>
        <v>0</v>
      </c>
      <c r="K38" s="57">
        <v>898.59</v>
      </c>
      <c r="L38" s="164">
        <f t="shared" si="12"/>
        <v>801.41</v>
      </c>
      <c r="M38" s="486">
        <v>1</v>
      </c>
      <c r="N38" s="289">
        <v>800</v>
      </c>
      <c r="O38" s="161">
        <f t="shared" si="13"/>
        <v>800</v>
      </c>
      <c r="P38" s="78">
        <f t="shared" si="14"/>
        <v>1.4099999999999682</v>
      </c>
      <c r="Q38" s="350"/>
      <c r="R38" s="245"/>
    </row>
    <row r="39" spans="1:20" ht="30" x14ac:dyDescent="0.25">
      <c r="A39" s="641" t="s">
        <v>470</v>
      </c>
      <c r="B39" s="306" t="s">
        <v>44</v>
      </c>
      <c r="C39" s="299" t="s">
        <v>341</v>
      </c>
      <c r="D39" s="495">
        <v>1</v>
      </c>
      <c r="E39" s="494">
        <v>1155</v>
      </c>
      <c r="F39" s="162">
        <f t="shared" si="10"/>
        <v>1155</v>
      </c>
      <c r="G39" s="493"/>
      <c r="H39" s="470"/>
      <c r="I39" s="492"/>
      <c r="J39" s="162">
        <f t="shared" si="11"/>
        <v>0</v>
      </c>
      <c r="K39" s="491"/>
      <c r="L39" s="164">
        <f t="shared" si="12"/>
        <v>1155</v>
      </c>
      <c r="M39" s="486">
        <v>1</v>
      </c>
      <c r="N39" s="289">
        <v>1155</v>
      </c>
      <c r="O39" s="161">
        <f t="shared" si="13"/>
        <v>1155</v>
      </c>
      <c r="P39" s="78">
        <f t="shared" si="14"/>
        <v>0</v>
      </c>
      <c r="Q39" s="350"/>
      <c r="R39" s="245"/>
    </row>
    <row r="40" spans="1:20" ht="30" x14ac:dyDescent="0.25">
      <c r="A40" s="639" t="s">
        <v>469</v>
      </c>
      <c r="B40" s="483" t="s">
        <v>44</v>
      </c>
      <c r="C40" s="299" t="s">
        <v>341</v>
      </c>
      <c r="D40" s="304">
        <v>1</v>
      </c>
      <c r="E40" s="305">
        <v>1700</v>
      </c>
      <c r="F40" s="162">
        <f t="shared" si="10"/>
        <v>1700</v>
      </c>
      <c r="G40" s="53"/>
      <c r="H40" s="468"/>
      <c r="I40" s="290"/>
      <c r="J40" s="162">
        <f t="shared" si="11"/>
        <v>0</v>
      </c>
      <c r="K40" s="53"/>
      <c r="L40" s="164">
        <f t="shared" si="12"/>
        <v>1700</v>
      </c>
      <c r="M40" s="486">
        <v>1</v>
      </c>
      <c r="N40" s="18">
        <v>1700</v>
      </c>
      <c r="O40" s="161">
        <f t="shared" si="13"/>
        <v>1700</v>
      </c>
      <c r="P40" s="78">
        <f t="shared" si="14"/>
        <v>0</v>
      </c>
      <c r="Q40" s="350"/>
      <c r="R40" s="245"/>
    </row>
    <row r="41" spans="1:20" ht="25.5" x14ac:dyDescent="0.25">
      <c r="A41" s="298" t="s">
        <v>350</v>
      </c>
      <c r="B41" s="483" t="s">
        <v>44</v>
      </c>
      <c r="C41" s="299" t="s">
        <v>341</v>
      </c>
      <c r="D41" s="300">
        <v>1</v>
      </c>
      <c r="E41" s="305">
        <v>200</v>
      </c>
      <c r="F41" s="162">
        <f t="shared" si="10"/>
        <v>200</v>
      </c>
      <c r="G41" s="302"/>
      <c r="H41" s="486">
        <v>1</v>
      </c>
      <c r="I41" s="289">
        <v>50</v>
      </c>
      <c r="J41" s="162">
        <f t="shared" si="11"/>
        <v>50</v>
      </c>
      <c r="K41" s="57">
        <v>100</v>
      </c>
      <c r="L41" s="164">
        <f t="shared" si="12"/>
        <v>50</v>
      </c>
      <c r="M41" s="486">
        <v>1</v>
      </c>
      <c r="N41" s="289">
        <v>50</v>
      </c>
      <c r="O41" s="161">
        <f t="shared" si="13"/>
        <v>50</v>
      </c>
      <c r="P41" s="78">
        <f t="shared" si="14"/>
        <v>0</v>
      </c>
      <c r="Q41" s="350"/>
      <c r="R41" s="245"/>
    </row>
    <row r="42" spans="1:20" ht="25.5" x14ac:dyDescent="0.25">
      <c r="A42" s="298" t="s">
        <v>464</v>
      </c>
      <c r="B42" s="483" t="s">
        <v>44</v>
      </c>
      <c r="C42" s="299" t="s">
        <v>341</v>
      </c>
      <c r="D42" s="300">
        <v>1</v>
      </c>
      <c r="E42" s="301">
        <v>605</v>
      </c>
      <c r="F42" s="162">
        <f t="shared" si="10"/>
        <v>605</v>
      </c>
      <c r="G42" s="53"/>
      <c r="H42" s="470"/>
      <c r="I42" s="290"/>
      <c r="J42" s="162">
        <f t="shared" si="11"/>
        <v>0</v>
      </c>
      <c r="K42" s="53"/>
      <c r="L42" s="164">
        <f t="shared" si="12"/>
        <v>605</v>
      </c>
      <c r="M42" s="486">
        <v>1</v>
      </c>
      <c r="N42" s="18">
        <v>305</v>
      </c>
      <c r="O42" s="161">
        <f t="shared" si="13"/>
        <v>305</v>
      </c>
      <c r="P42" s="78">
        <f t="shared" si="14"/>
        <v>300</v>
      </c>
      <c r="Q42" s="350"/>
      <c r="R42" s="245"/>
    </row>
    <row r="43" spans="1:20" ht="25.5" x14ac:dyDescent="0.25">
      <c r="A43" s="639" t="s">
        <v>349</v>
      </c>
      <c r="B43" s="483" t="s">
        <v>161</v>
      </c>
      <c r="C43" s="299" t="s">
        <v>206</v>
      </c>
      <c r="D43" s="304">
        <v>1</v>
      </c>
      <c r="E43" s="305">
        <v>106</v>
      </c>
      <c r="F43" s="162">
        <f t="shared" si="10"/>
        <v>106</v>
      </c>
      <c r="G43" s="53"/>
      <c r="H43" s="468">
        <v>1</v>
      </c>
      <c r="I43" s="290">
        <v>86</v>
      </c>
      <c r="J43" s="162">
        <f t="shared" si="11"/>
        <v>86</v>
      </c>
      <c r="K43" s="53"/>
      <c r="L43" s="164">
        <f t="shared" si="12"/>
        <v>20</v>
      </c>
      <c r="M43" s="486"/>
      <c r="N43" s="18"/>
      <c r="O43" s="161">
        <f t="shared" si="13"/>
        <v>0</v>
      </c>
      <c r="P43" s="78">
        <f t="shared" si="14"/>
        <v>20</v>
      </c>
      <c r="Q43" s="350"/>
      <c r="R43" s="245"/>
    </row>
    <row r="44" spans="1:20" ht="25.5" x14ac:dyDescent="0.25">
      <c r="A44" s="642" t="s">
        <v>348</v>
      </c>
      <c r="B44" s="466" t="s">
        <v>161</v>
      </c>
      <c r="C44" s="490" t="s">
        <v>63</v>
      </c>
      <c r="D44" s="489">
        <v>1</v>
      </c>
      <c r="E44" s="488">
        <v>1100</v>
      </c>
      <c r="F44" s="162">
        <f t="shared" si="10"/>
        <v>1100</v>
      </c>
      <c r="G44" s="302"/>
      <c r="H44" s="486"/>
      <c r="I44" s="487"/>
      <c r="J44" s="162">
        <f t="shared" si="11"/>
        <v>0</v>
      </c>
      <c r="K44" s="57"/>
      <c r="L44" s="164">
        <f t="shared" si="12"/>
        <v>1100</v>
      </c>
      <c r="M44" s="486"/>
      <c r="N44" s="460"/>
      <c r="O44" s="161">
        <f t="shared" si="13"/>
        <v>0</v>
      </c>
      <c r="P44" s="78">
        <f t="shared" si="14"/>
        <v>1100</v>
      </c>
      <c r="Q44" s="350"/>
      <c r="R44" s="245"/>
    </row>
    <row r="45" spans="1:20" ht="25.5" x14ac:dyDescent="0.25">
      <c r="A45" s="639" t="s">
        <v>347</v>
      </c>
      <c r="B45" s="483" t="s">
        <v>44</v>
      </c>
      <c r="C45" s="299" t="s">
        <v>64</v>
      </c>
      <c r="D45" s="304">
        <v>1</v>
      </c>
      <c r="E45" s="305">
        <v>3000</v>
      </c>
      <c r="F45" s="162">
        <f t="shared" si="10"/>
        <v>3000</v>
      </c>
      <c r="G45" s="53"/>
      <c r="H45" s="485"/>
      <c r="I45" s="640"/>
      <c r="J45" s="162">
        <f t="shared" si="11"/>
        <v>0</v>
      </c>
      <c r="K45" s="53"/>
      <c r="L45" s="164">
        <f t="shared" si="12"/>
        <v>3000</v>
      </c>
      <c r="M45" s="484">
        <v>1</v>
      </c>
      <c r="N45" s="18">
        <v>3000</v>
      </c>
      <c r="O45" s="161">
        <f t="shared" si="13"/>
        <v>3000</v>
      </c>
      <c r="P45" s="78">
        <f t="shared" si="14"/>
        <v>0</v>
      </c>
      <c r="Q45" s="350"/>
      <c r="R45" s="245"/>
      <c r="T45" s="350"/>
    </row>
    <row r="46" spans="1:20" ht="25.5" x14ac:dyDescent="0.25">
      <c r="A46" s="639" t="s">
        <v>346</v>
      </c>
      <c r="B46" s="483" t="s">
        <v>44</v>
      </c>
      <c r="C46" s="299" t="s">
        <v>64</v>
      </c>
      <c r="D46" s="304">
        <v>1</v>
      </c>
      <c r="E46" s="305">
        <v>2500</v>
      </c>
      <c r="F46" s="162">
        <f t="shared" si="10"/>
        <v>2500</v>
      </c>
      <c r="G46" s="53"/>
      <c r="H46" s="468"/>
      <c r="I46" s="640"/>
      <c r="J46" s="162">
        <f t="shared" si="11"/>
        <v>0</v>
      </c>
      <c r="K46" s="53"/>
      <c r="L46" s="164">
        <f t="shared" si="12"/>
        <v>2500</v>
      </c>
      <c r="M46" s="482">
        <v>1</v>
      </c>
      <c r="N46" s="305">
        <v>2500</v>
      </c>
      <c r="O46" s="161">
        <f t="shared" si="13"/>
        <v>2500</v>
      </c>
      <c r="P46" s="78">
        <f t="shared" si="14"/>
        <v>0</v>
      </c>
      <c r="Q46" s="350"/>
      <c r="R46" s="245"/>
    </row>
    <row r="47" spans="1:20" ht="30.75" thickBot="1" x14ac:dyDescent="0.3">
      <c r="A47" s="130" t="s">
        <v>68</v>
      </c>
      <c r="B47" s="208"/>
      <c r="C47" s="481"/>
      <c r="D47" s="481"/>
      <c r="E47" s="481"/>
      <c r="F47" s="207">
        <f>SUM(F29:F46)</f>
        <v>31179</v>
      </c>
      <c r="G47" s="132"/>
      <c r="H47" s="112"/>
      <c r="I47" s="111"/>
      <c r="J47" s="111">
        <f>SUM(J29:J46)</f>
        <v>8447.15</v>
      </c>
      <c r="K47" s="133">
        <f>SUM(K29:K46)</f>
        <v>1090.48</v>
      </c>
      <c r="L47" s="224">
        <f t="shared" si="12"/>
        <v>21641.370000000003</v>
      </c>
      <c r="M47" s="480"/>
      <c r="N47" s="255"/>
      <c r="O47" s="479">
        <f>SUM(O29:O46)</f>
        <v>13780</v>
      </c>
      <c r="P47" s="115">
        <f>SUM(P29:P46)</f>
        <v>7861.37</v>
      </c>
      <c r="Q47" s="350"/>
      <c r="R47" s="245"/>
    </row>
    <row r="48" spans="1:20" ht="15.75" thickBot="1" x14ac:dyDescent="0.3">
      <c r="A48" s="135" t="s">
        <v>47</v>
      </c>
      <c r="B48" s="209"/>
      <c r="C48" s="137"/>
      <c r="D48" s="137"/>
      <c r="E48" s="137"/>
      <c r="F48" s="138"/>
      <c r="G48" s="139"/>
      <c r="H48" s="140"/>
      <c r="I48" s="141"/>
      <c r="J48" s="142"/>
      <c r="K48" s="143"/>
      <c r="L48" s="142"/>
      <c r="M48" s="140"/>
      <c r="N48" s="256"/>
      <c r="O48" s="223"/>
      <c r="P48" s="143"/>
      <c r="Q48" s="350"/>
      <c r="R48" s="245"/>
    </row>
    <row r="49" spans="1:20" ht="45" x14ac:dyDescent="0.25">
      <c r="A49" s="639" t="s">
        <v>345</v>
      </c>
      <c r="B49" s="186" t="s">
        <v>44</v>
      </c>
      <c r="C49" s="472" t="s">
        <v>343</v>
      </c>
      <c r="D49" s="478">
        <v>1</v>
      </c>
      <c r="E49" s="475">
        <v>73780</v>
      </c>
      <c r="F49" s="161">
        <f t="shared" ref="F49:F56" si="15">ROUND(D49*E49,2)</f>
        <v>73780</v>
      </c>
      <c r="G49" s="53"/>
      <c r="H49" s="477">
        <v>1</v>
      </c>
      <c r="I49" s="290">
        <v>33680.81</v>
      </c>
      <c r="J49" s="308">
        <f t="shared" ref="J49:J56" si="16">ROUND(H49*I49,2)</f>
        <v>33680.81</v>
      </c>
      <c r="K49" s="53"/>
      <c r="L49" s="206">
        <f t="shared" ref="L49:L57" si="17">F49+G49-(J49+K49)</f>
        <v>40099.19</v>
      </c>
      <c r="M49" s="476">
        <v>1</v>
      </c>
      <c r="N49" s="257">
        <v>40000</v>
      </c>
      <c r="O49" s="161">
        <f t="shared" ref="O49:O56" si="18">ROUND(M49*N49,2)</f>
        <v>40000</v>
      </c>
      <c r="P49" s="78">
        <f t="shared" ref="P49:P56" si="19">L49-O49</f>
        <v>99.190000000002328</v>
      </c>
      <c r="Q49" s="350"/>
      <c r="R49" s="245"/>
    </row>
    <row r="50" spans="1:20" ht="45" x14ac:dyDescent="0.25">
      <c r="A50" s="639" t="s">
        <v>344</v>
      </c>
      <c r="B50" s="186" t="s">
        <v>161</v>
      </c>
      <c r="C50" s="472" t="s">
        <v>343</v>
      </c>
      <c r="D50" s="304">
        <v>1</v>
      </c>
      <c r="E50" s="475">
        <v>17300</v>
      </c>
      <c r="F50" s="161">
        <f t="shared" si="15"/>
        <v>17300</v>
      </c>
      <c r="G50" s="363"/>
      <c r="H50" s="468">
        <v>1</v>
      </c>
      <c r="I50" s="290">
        <v>4641.72</v>
      </c>
      <c r="J50" s="309">
        <f t="shared" si="16"/>
        <v>4641.72</v>
      </c>
      <c r="K50" s="474"/>
      <c r="L50" s="352">
        <f t="shared" si="17"/>
        <v>12658.279999999999</v>
      </c>
      <c r="M50" s="470">
        <v>1</v>
      </c>
      <c r="N50" s="473">
        <v>8000</v>
      </c>
      <c r="O50" s="161">
        <f t="shared" si="18"/>
        <v>8000</v>
      </c>
      <c r="P50" s="78">
        <f t="shared" si="19"/>
        <v>4658.2799999999988</v>
      </c>
      <c r="Q50" s="350"/>
      <c r="R50" s="245"/>
      <c r="S50" s="350"/>
      <c r="T50" s="350"/>
    </row>
    <row r="51" spans="1:20" ht="30" x14ac:dyDescent="0.25">
      <c r="A51" s="469" t="s">
        <v>459</v>
      </c>
      <c r="B51" s="186" t="s">
        <v>205</v>
      </c>
      <c r="C51" s="472" t="s">
        <v>343</v>
      </c>
      <c r="D51" s="304">
        <v>1</v>
      </c>
      <c r="E51" s="471">
        <v>88871.3</v>
      </c>
      <c r="F51" s="161">
        <f t="shared" si="15"/>
        <v>88871.3</v>
      </c>
      <c r="G51" s="363"/>
      <c r="H51" s="468"/>
      <c r="I51" s="290"/>
      <c r="J51" s="309">
        <f t="shared" si="16"/>
        <v>0</v>
      </c>
      <c r="K51" s="53"/>
      <c r="L51" s="352">
        <f t="shared" si="17"/>
        <v>88871.3</v>
      </c>
      <c r="M51" s="470">
        <v>1</v>
      </c>
      <c r="N51" s="258">
        <v>45000</v>
      </c>
      <c r="O51" s="161">
        <f t="shared" si="18"/>
        <v>45000</v>
      </c>
      <c r="P51" s="78">
        <f t="shared" si="19"/>
        <v>43871.3</v>
      </c>
      <c r="Q51" s="350"/>
      <c r="R51" s="245"/>
    </row>
    <row r="52" spans="1:20" ht="30" x14ac:dyDescent="0.25">
      <c r="A52" s="303" t="s">
        <v>461</v>
      </c>
      <c r="B52" s="186" t="s">
        <v>205</v>
      </c>
      <c r="C52" s="299" t="s">
        <v>206</v>
      </c>
      <c r="D52" s="304">
        <v>1</v>
      </c>
      <c r="E52" s="305">
        <v>2500</v>
      </c>
      <c r="F52" s="161">
        <f t="shared" si="15"/>
        <v>2500</v>
      </c>
      <c r="G52" s="53"/>
      <c r="H52" s="468"/>
      <c r="I52" s="290"/>
      <c r="J52" s="309">
        <f t="shared" si="16"/>
        <v>0</v>
      </c>
      <c r="K52" s="53"/>
      <c r="L52" s="352">
        <f t="shared" si="17"/>
        <v>2500</v>
      </c>
      <c r="M52" s="470">
        <v>1</v>
      </c>
      <c r="N52" s="258">
        <v>2500</v>
      </c>
      <c r="O52" s="161">
        <f t="shared" si="18"/>
        <v>2500</v>
      </c>
      <c r="P52" s="78">
        <f t="shared" si="19"/>
        <v>0</v>
      </c>
      <c r="Q52" s="350"/>
      <c r="R52" s="245"/>
    </row>
    <row r="53" spans="1:20" ht="25.5" x14ac:dyDescent="0.25">
      <c r="A53" s="469" t="s">
        <v>342</v>
      </c>
      <c r="B53" s="186" t="s">
        <v>205</v>
      </c>
      <c r="C53" s="299" t="s">
        <v>206</v>
      </c>
      <c r="D53" s="304">
        <v>1</v>
      </c>
      <c r="E53" s="305">
        <v>11000</v>
      </c>
      <c r="F53" s="161">
        <f t="shared" si="15"/>
        <v>11000</v>
      </c>
      <c r="G53" s="53"/>
      <c r="H53" s="468">
        <v>1</v>
      </c>
      <c r="I53" s="290">
        <v>6999.98</v>
      </c>
      <c r="J53" s="309">
        <f t="shared" si="16"/>
        <v>6999.98</v>
      </c>
      <c r="K53" s="53"/>
      <c r="L53" s="352">
        <f t="shared" si="17"/>
        <v>4000.0200000000004</v>
      </c>
      <c r="M53" s="467"/>
      <c r="N53" s="258"/>
      <c r="O53" s="161">
        <f t="shared" si="18"/>
        <v>0</v>
      </c>
      <c r="P53" s="78">
        <f t="shared" si="19"/>
        <v>4000.0200000000004</v>
      </c>
      <c r="Q53" s="350"/>
      <c r="R53" s="245"/>
    </row>
    <row r="54" spans="1:20" ht="60" x14ac:dyDescent="0.25">
      <c r="A54" s="303" t="s">
        <v>460</v>
      </c>
      <c r="B54" s="186" t="s">
        <v>161</v>
      </c>
      <c r="C54" s="299" t="s">
        <v>341</v>
      </c>
      <c r="D54" s="304">
        <v>1</v>
      </c>
      <c r="E54" s="305">
        <v>8870</v>
      </c>
      <c r="F54" s="161">
        <f t="shared" si="15"/>
        <v>8870</v>
      </c>
      <c r="G54" s="53"/>
      <c r="H54" s="468">
        <v>1</v>
      </c>
      <c r="I54" s="290">
        <v>8730</v>
      </c>
      <c r="J54" s="309">
        <f t="shared" si="16"/>
        <v>8730</v>
      </c>
      <c r="K54" s="53"/>
      <c r="L54" s="352">
        <f t="shared" si="17"/>
        <v>140</v>
      </c>
      <c r="M54" s="468"/>
      <c r="N54" s="290"/>
      <c r="O54" s="161">
        <f t="shared" si="18"/>
        <v>0</v>
      </c>
      <c r="P54" s="78">
        <f t="shared" si="19"/>
        <v>140</v>
      </c>
      <c r="Q54" s="350"/>
      <c r="R54" s="245"/>
    </row>
    <row r="55" spans="1:20" ht="30" x14ac:dyDescent="0.25">
      <c r="A55" s="303" t="s">
        <v>462</v>
      </c>
      <c r="B55" s="186" t="s">
        <v>205</v>
      </c>
      <c r="C55" s="299" t="s">
        <v>341</v>
      </c>
      <c r="D55" s="304">
        <v>1</v>
      </c>
      <c r="E55" s="305">
        <v>2300</v>
      </c>
      <c r="F55" s="161">
        <f t="shared" si="15"/>
        <v>2300</v>
      </c>
      <c r="G55" s="53"/>
      <c r="H55" s="468"/>
      <c r="I55" s="290"/>
      <c r="J55" s="309">
        <f t="shared" si="16"/>
        <v>0</v>
      </c>
      <c r="K55" s="53"/>
      <c r="L55" s="352">
        <f t="shared" si="17"/>
        <v>2300</v>
      </c>
      <c r="M55" s="467">
        <v>1</v>
      </c>
      <c r="N55" s="290">
        <v>2300</v>
      </c>
      <c r="O55" s="161">
        <f t="shared" si="18"/>
        <v>2300</v>
      </c>
      <c r="P55" s="78">
        <f t="shared" si="19"/>
        <v>0</v>
      </c>
      <c r="Q55" s="350"/>
      <c r="R55" s="245"/>
    </row>
    <row r="56" spans="1:20" ht="25.5" x14ac:dyDescent="0.25">
      <c r="A56" s="303" t="s">
        <v>340</v>
      </c>
      <c r="B56" s="466" t="s">
        <v>161</v>
      </c>
      <c r="C56" s="465" t="s">
        <v>63</v>
      </c>
      <c r="D56" s="304">
        <v>1</v>
      </c>
      <c r="E56" s="464">
        <v>1500</v>
      </c>
      <c r="F56" s="161">
        <f t="shared" si="15"/>
        <v>1500</v>
      </c>
      <c r="G56" s="364"/>
      <c r="H56" s="463"/>
      <c r="I56" s="462"/>
      <c r="J56" s="310">
        <f t="shared" si="16"/>
        <v>0</v>
      </c>
      <c r="K56" s="307">
        <v>1432.7</v>
      </c>
      <c r="L56" s="311">
        <f t="shared" si="17"/>
        <v>67.299999999999955</v>
      </c>
      <c r="M56" s="461"/>
      <c r="N56" s="460"/>
      <c r="O56" s="161">
        <f t="shared" si="18"/>
        <v>0</v>
      </c>
      <c r="P56" s="78">
        <f t="shared" si="19"/>
        <v>67.299999999999955</v>
      </c>
      <c r="Q56" s="350"/>
      <c r="R56" s="245"/>
    </row>
    <row r="57" spans="1:20" ht="30.75" thickBot="1" x14ac:dyDescent="0.3">
      <c r="A57" s="130" t="s">
        <v>69</v>
      </c>
      <c r="B57" s="131"/>
      <c r="C57" s="123"/>
      <c r="D57" s="124"/>
      <c r="E57" s="124"/>
      <c r="F57" s="205">
        <f>SUM(F49:F56)</f>
        <v>206121.3</v>
      </c>
      <c r="G57" s="220"/>
      <c r="H57" s="259"/>
      <c r="I57" s="260"/>
      <c r="J57" s="201">
        <f>SUM(J49:J56)</f>
        <v>54052.509999999995</v>
      </c>
      <c r="K57" s="200">
        <f>SUM(K49:K56)</f>
        <v>1432.7</v>
      </c>
      <c r="L57" s="114">
        <f t="shared" si="17"/>
        <v>150636.09</v>
      </c>
      <c r="M57" s="312"/>
      <c r="N57" s="158"/>
      <c r="O57" s="128">
        <f>SUM(O49:O56)</f>
        <v>97800</v>
      </c>
      <c r="P57" s="115">
        <f>SUM(P49:P56)</f>
        <v>52836.090000000011</v>
      </c>
      <c r="Q57" s="350"/>
      <c r="R57" s="245"/>
    </row>
    <row r="58" spans="1:20" ht="15.75" thickBot="1" x14ac:dyDescent="0.3">
      <c r="A58" s="20"/>
      <c r="B58" s="186"/>
      <c r="C58" s="160"/>
      <c r="D58" s="293"/>
      <c r="E58" s="51"/>
      <c r="F58" s="162"/>
      <c r="G58" s="459"/>
      <c r="H58" s="459"/>
      <c r="I58" s="458"/>
      <c r="J58" s="203"/>
      <c r="K58" s="204"/>
      <c r="L58" s="202"/>
      <c r="M58" s="457"/>
      <c r="N58" s="456"/>
      <c r="O58" s="161"/>
      <c r="P58" s="78"/>
      <c r="Q58" s="350"/>
      <c r="R58" s="245"/>
    </row>
    <row r="59" spans="1:20" ht="15.75" thickBot="1" x14ac:dyDescent="0.3">
      <c r="A59" s="134" t="s">
        <v>48</v>
      </c>
      <c r="B59" s="135"/>
      <c r="C59" s="136"/>
      <c r="D59" s="137"/>
      <c r="E59" s="137"/>
      <c r="F59" s="138"/>
      <c r="G59" s="139"/>
      <c r="H59" s="140"/>
      <c r="I59" s="141"/>
      <c r="J59" s="143"/>
      <c r="K59" s="129"/>
      <c r="L59" s="142"/>
      <c r="M59" s="140"/>
      <c r="N59" s="141"/>
      <c r="O59" s="142"/>
      <c r="P59" s="143"/>
      <c r="Q59" s="350"/>
      <c r="R59" s="245"/>
    </row>
    <row r="60" spans="1:20" ht="75" x14ac:dyDescent="0.25">
      <c r="A60" s="20" t="s">
        <v>70</v>
      </c>
      <c r="B60" s="186" t="s">
        <v>205</v>
      </c>
      <c r="C60" s="160"/>
      <c r="D60" s="287">
        <v>1</v>
      </c>
      <c r="E60" s="53">
        <v>3200</v>
      </c>
      <c r="F60" s="162">
        <f>ROUND(D60*E60,2)</f>
        <v>3200</v>
      </c>
      <c r="G60" s="53"/>
      <c r="H60" s="455"/>
      <c r="I60" s="290"/>
      <c r="J60" s="162">
        <f>ROUND(H60*I60,2)</f>
        <v>0</v>
      </c>
      <c r="K60" s="56">
        <v>3200</v>
      </c>
      <c r="L60" s="165">
        <f>F60+G60-(J60+K60)</f>
        <v>0</v>
      </c>
      <c r="M60" s="454"/>
      <c r="N60" s="290"/>
      <c r="O60" s="161">
        <f>ROUND(M60*N60,2)</f>
        <v>0</v>
      </c>
      <c r="P60" s="78">
        <f>L60-O60</f>
        <v>0</v>
      </c>
      <c r="Q60" s="350"/>
      <c r="R60" s="245"/>
    </row>
    <row r="61" spans="1:20" ht="15.75" thickBot="1" x14ac:dyDescent="0.3">
      <c r="A61" s="130" t="s">
        <v>207</v>
      </c>
      <c r="B61" s="131"/>
      <c r="C61" s="123"/>
      <c r="D61" s="124"/>
      <c r="E61" s="124"/>
      <c r="F61" s="125">
        <v>0</v>
      </c>
      <c r="G61" s="132"/>
      <c r="H61" s="112"/>
      <c r="I61" s="111"/>
      <c r="J61" s="111">
        <f>SUM(J60)</f>
        <v>0</v>
      </c>
      <c r="K61" s="133">
        <f>SUM(K60)</f>
        <v>3200</v>
      </c>
      <c r="L61" s="114">
        <v>0</v>
      </c>
      <c r="M61" s="112"/>
      <c r="N61" s="111"/>
      <c r="O61" s="111">
        <f>+O60</f>
        <v>0</v>
      </c>
      <c r="P61" s="115">
        <f>+P66</f>
        <v>0</v>
      </c>
      <c r="Q61" s="350"/>
      <c r="R61" s="245"/>
    </row>
    <row r="62" spans="1:20" ht="30.75" thickBot="1" x14ac:dyDescent="0.3">
      <c r="A62" s="144" t="s">
        <v>71</v>
      </c>
      <c r="B62" s="453"/>
      <c r="C62" s="146"/>
      <c r="D62" s="147"/>
      <c r="E62" s="147"/>
      <c r="F62" s="153">
        <f>F61+F47+F27+F14+F57+F60</f>
        <v>336113.32</v>
      </c>
      <c r="G62" s="148"/>
      <c r="H62" s="149"/>
      <c r="I62" s="150"/>
      <c r="J62" s="153">
        <f>J61+J47+J27+J14+J57</f>
        <v>85860.639999999985</v>
      </c>
      <c r="K62" s="152">
        <f>K61+K47+K27+K14+K57</f>
        <v>19431.490000000002</v>
      </c>
      <c r="L62" s="153">
        <f>F62+G62-(J62+K62)</f>
        <v>230821.19</v>
      </c>
      <c r="M62" s="149"/>
      <c r="N62" s="150"/>
      <c r="O62" s="153">
        <f>O61+O47+O27+O14+O57</f>
        <v>135276.31</v>
      </c>
      <c r="P62" s="153">
        <f>P61+P47+P27+P14+P57</f>
        <v>95544.88</v>
      </c>
      <c r="Q62" s="350"/>
      <c r="R62" s="245"/>
    </row>
    <row r="63" spans="1:20" ht="45.75" thickBot="1" x14ac:dyDescent="0.3">
      <c r="A63" s="337" t="s">
        <v>72</v>
      </c>
      <c r="B63" s="343" t="s">
        <v>277</v>
      </c>
      <c r="C63" s="338"/>
      <c r="D63" s="339"/>
      <c r="E63" s="339"/>
      <c r="F63" s="342">
        <f>F14*7/100</f>
        <v>5986.6814000000004</v>
      </c>
      <c r="G63" s="340"/>
      <c r="H63" s="341"/>
      <c r="I63" s="345"/>
      <c r="J63" s="344">
        <f>J14*7/100</f>
        <v>1536.1976000000002</v>
      </c>
      <c r="K63" s="344">
        <v>831.82</v>
      </c>
      <c r="L63" s="370">
        <f>F63+G63-(J63+K63)</f>
        <v>3618.6638000000003</v>
      </c>
      <c r="M63" s="371"/>
      <c r="N63" s="372"/>
      <c r="O63" s="346">
        <f>O14*7/100</f>
        <v>1564.0316999999998</v>
      </c>
      <c r="P63" s="360">
        <f>L63-O63</f>
        <v>2054.6321000000007</v>
      </c>
      <c r="Q63" s="350"/>
      <c r="R63" s="245"/>
    </row>
    <row r="64" spans="1:20" ht="15.75" thickBot="1" x14ac:dyDescent="0.3">
      <c r="A64" s="144" t="s">
        <v>56</v>
      </c>
      <c r="B64" s="145"/>
      <c r="C64" s="154"/>
      <c r="D64" s="155"/>
      <c r="E64" s="155"/>
      <c r="F64" s="156">
        <f>F62+F63</f>
        <v>342100.00140000001</v>
      </c>
      <c r="G64" s="157"/>
      <c r="H64" s="126"/>
      <c r="I64" s="158"/>
      <c r="J64" s="151">
        <f>J62+J63</f>
        <v>87396.837599999984</v>
      </c>
      <c r="K64" s="159">
        <f>K62+K63</f>
        <v>20263.310000000001</v>
      </c>
      <c r="L64" s="159">
        <f>L62+L63</f>
        <v>234439.85380000001</v>
      </c>
      <c r="M64" s="126"/>
      <c r="N64" s="158"/>
      <c r="O64" s="151">
        <f>O62+O63</f>
        <v>136840.34169999999</v>
      </c>
      <c r="P64" s="373">
        <f>P62+P63</f>
        <v>97599.512100000007</v>
      </c>
      <c r="Q64" s="350"/>
      <c r="R64" s="245"/>
      <c r="S64" s="350"/>
    </row>
    <row r="65" spans="1:18" x14ac:dyDescent="0.25">
      <c r="Q65" s="350"/>
      <c r="R65" s="350"/>
    </row>
    <row r="66" spans="1:18" x14ac:dyDescent="0.25">
      <c r="A66" s="99" t="s">
        <v>138</v>
      </c>
    </row>
    <row r="67" spans="1:18" x14ac:dyDescent="0.25">
      <c r="K67" s="452"/>
    </row>
    <row r="68" spans="1:18" x14ac:dyDescent="0.25">
      <c r="P68" s="350"/>
    </row>
    <row r="69" spans="1:18" ht="30" customHeight="1" x14ac:dyDescent="0.25">
      <c r="C69" s="1009" t="s">
        <v>339</v>
      </c>
      <c r="D69" s="1009"/>
      <c r="E69" s="1009"/>
      <c r="F69" s="1009"/>
      <c r="G69" s="1009"/>
      <c r="H69" s="1009"/>
      <c r="I69" s="1009"/>
      <c r="J69" s="1009"/>
      <c r="K69" s="1009"/>
      <c r="L69" s="1009"/>
    </row>
    <row r="70" spans="1:18" ht="45" customHeight="1" x14ac:dyDescent="0.25">
      <c r="C70" s="1004" t="s">
        <v>338</v>
      </c>
      <c r="D70" s="1005"/>
      <c r="E70" s="1005"/>
      <c r="F70" s="1005"/>
      <c r="G70" s="1005"/>
      <c r="H70" s="1006"/>
      <c r="I70" s="1007" t="s">
        <v>337</v>
      </c>
      <c r="J70" s="1008"/>
      <c r="K70" s="1002" t="s">
        <v>336</v>
      </c>
      <c r="L70" s="1003"/>
      <c r="Q70" s="350"/>
    </row>
    <row r="75" spans="1:18" x14ac:dyDescent="0.25">
      <c r="J75" s="350"/>
      <c r="K75" s="350"/>
    </row>
  </sheetData>
  <protectedRanges>
    <protectedRange sqref="A63:B64" name="rowsOther_10_1_1"/>
    <protectedRange sqref="B8:B9" name="rowsHRt_10_1_1"/>
    <protectedRange sqref="B10:B11" name="rowsHRt_10_1_1_2"/>
    <protectedRange sqref="B12:B13" name="rowsHRt_10_1_4"/>
    <protectedRange sqref="B23:B26" name="rowsHRt_10_1_1_7"/>
    <protectedRange sqref="B16:B22" name="rowsHRt_10_1_6"/>
  </protectedRanges>
  <mergeCells count="13">
    <mergeCell ref="K70:L70"/>
    <mergeCell ref="C70:H70"/>
    <mergeCell ref="I70:J70"/>
    <mergeCell ref="C69:L69"/>
    <mergeCell ref="A1:P1"/>
    <mergeCell ref="B3:B4"/>
    <mergeCell ref="P3:P4"/>
    <mergeCell ref="C3:F3"/>
    <mergeCell ref="H3:J3"/>
    <mergeCell ref="K3:K4"/>
    <mergeCell ref="L3:L4"/>
    <mergeCell ref="G3:G4"/>
    <mergeCell ref="M3:O3"/>
  </mergeCells>
  <dataValidations count="1">
    <dataValidation allowBlank="1" showInputMessage="1" showErrorMessage="1" prompt="The amount should not exceed 7% of the amount provided in budget heading 1 &quot;Human resources&quot;" sqref="F63" xr:uid="{00000000-0002-0000-0500-000000000000}"/>
  </dataValidations>
  <pageMargins left="0.98425196850393704" right="0.98425196850393704" top="0.98425196850393704" bottom="0.78740157480314998" header="0.511811023622047" footer="0.511811023622047"/>
  <pageSetup paperSize="9" scale="52" fitToHeight="0" orientation="landscape" cellComments="asDisplayed" r:id="rId1"/>
  <headerFooter>
    <oddHeader>&amp;CLatvia-Lithuania-Belarus ENI CBC programme</oddHeader>
    <oddFooter>&amp;L&amp;"-,Italic"Progress Report&amp;R&amp;"-,Italic"Page &amp;P/&amp;N</oddFooter>
  </headerFooter>
  <rowBreaks count="2" manualBreakCount="2">
    <brk id="21" max="15" man="1"/>
    <brk id="48" max="15"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78D5A-15B8-4C98-8D79-4BF617A89910}">
  <sheetPr>
    <tabColor theme="6" tint="0.59999389629810485"/>
    <pageSetUpPr fitToPage="1"/>
  </sheetPr>
  <dimension ref="A1:L51"/>
  <sheetViews>
    <sheetView showGridLines="0" zoomScale="85" zoomScaleNormal="85" workbookViewId="0">
      <selection activeCell="N41" sqref="N41"/>
    </sheetView>
  </sheetViews>
  <sheetFormatPr defaultColWidth="20.5703125" defaultRowHeight="15" x14ac:dyDescent="0.25"/>
  <cols>
    <col min="1" max="1" width="28.5703125" style="348" customWidth="1"/>
    <col min="2" max="10" width="17.28515625" style="348" customWidth="1"/>
    <col min="11" max="11" width="13.28515625" style="348" customWidth="1"/>
    <col min="12" max="12" width="14.7109375" style="348" customWidth="1"/>
    <col min="13" max="16384" width="20.5703125" style="348"/>
  </cols>
  <sheetData>
    <row r="1" spans="1:12" ht="22.5" customHeight="1" x14ac:dyDescent="0.25">
      <c r="A1" s="1029" t="s">
        <v>162</v>
      </c>
      <c r="B1" s="1029"/>
      <c r="C1" s="1029"/>
      <c r="D1" s="1029"/>
      <c r="E1" s="1029"/>
      <c r="F1" s="1029"/>
      <c r="G1" s="1029"/>
      <c r="H1" s="1029"/>
      <c r="I1" s="1029"/>
      <c r="J1" s="1029"/>
    </row>
    <row r="2" spans="1:12" ht="15.75" thickBot="1" x14ac:dyDescent="0.3">
      <c r="D2" s="32"/>
    </row>
    <row r="3" spans="1:12" ht="15.75" thickBot="1" x14ac:dyDescent="0.3">
      <c r="A3" s="180" t="s">
        <v>163</v>
      </c>
      <c r="B3" s="544"/>
      <c r="C3" s="544"/>
      <c r="D3" s="544"/>
      <c r="E3" s="544"/>
      <c r="F3" s="544"/>
      <c r="G3" s="544"/>
      <c r="H3" s="544"/>
      <c r="I3" s="544"/>
      <c r="J3" s="547"/>
    </row>
    <row r="4" spans="1:12" ht="47.25" customHeight="1" thickBot="1" x14ac:dyDescent="0.3">
      <c r="A4" s="178" t="s">
        <v>155</v>
      </c>
      <c r="B4" s="333" t="s">
        <v>199</v>
      </c>
      <c r="C4" s="334" t="s">
        <v>192</v>
      </c>
      <c r="D4" s="334" t="s">
        <v>193</v>
      </c>
      <c r="E4" s="334" t="s">
        <v>194</v>
      </c>
      <c r="F4" s="334" t="s">
        <v>195</v>
      </c>
      <c r="G4" s="334" t="s">
        <v>196</v>
      </c>
      <c r="H4" s="334" t="s">
        <v>197</v>
      </c>
      <c r="I4" s="335" t="s">
        <v>198</v>
      </c>
      <c r="J4" s="179" t="s">
        <v>45</v>
      </c>
    </row>
    <row r="5" spans="1:12" ht="26.25" customHeight="1" thickBot="1" x14ac:dyDescent="0.3">
      <c r="A5" s="546" t="s">
        <v>151</v>
      </c>
      <c r="B5" s="336" t="s">
        <v>183</v>
      </c>
      <c r="C5" s="336" t="s">
        <v>183</v>
      </c>
      <c r="D5" s="336" t="s">
        <v>183</v>
      </c>
      <c r="E5" s="336"/>
      <c r="F5" s="336"/>
      <c r="G5" s="336"/>
      <c r="H5" s="336"/>
      <c r="I5" s="336"/>
      <c r="J5" s="179"/>
      <c r="K5" s="545" t="s">
        <v>183</v>
      </c>
      <c r="L5" s="188" t="s">
        <v>184</v>
      </c>
    </row>
    <row r="6" spans="1:12" ht="18.75" customHeight="1" x14ac:dyDescent="0.25">
      <c r="A6" s="193" t="s">
        <v>41</v>
      </c>
      <c r="B6" s="59">
        <v>53484.02</v>
      </c>
      <c r="C6" s="15">
        <v>10440</v>
      </c>
      <c r="D6" s="15">
        <v>21600</v>
      </c>
      <c r="E6" s="15"/>
      <c r="F6" s="15"/>
      <c r="G6" s="15"/>
      <c r="H6" s="15"/>
      <c r="I6" s="61"/>
      <c r="J6" s="64">
        <f t="shared" ref="J6:J12" si="0">SUM(B6:I6)</f>
        <v>85524.01999999999</v>
      </c>
    </row>
    <row r="7" spans="1:12" ht="18.75" customHeight="1" x14ac:dyDescent="0.25">
      <c r="A7" s="191" t="s">
        <v>42</v>
      </c>
      <c r="B7" s="59">
        <v>4106</v>
      </c>
      <c r="C7" s="14">
        <v>1433</v>
      </c>
      <c r="D7" s="14">
        <v>4550</v>
      </c>
      <c r="E7" s="14"/>
      <c r="F7" s="14"/>
      <c r="G7" s="14"/>
      <c r="H7" s="14"/>
      <c r="I7" s="62"/>
      <c r="J7" s="65">
        <f t="shared" si="0"/>
        <v>10089</v>
      </c>
    </row>
    <row r="8" spans="1:12" ht="30" customHeight="1" x14ac:dyDescent="0.25">
      <c r="A8" s="191" t="s">
        <v>46</v>
      </c>
      <c r="B8" s="59">
        <v>9660</v>
      </c>
      <c r="C8" s="14">
        <v>14819</v>
      </c>
      <c r="D8" s="14">
        <v>6700</v>
      </c>
      <c r="E8" s="14"/>
      <c r="F8" s="14"/>
      <c r="G8" s="14"/>
      <c r="H8" s="14"/>
      <c r="I8" s="62"/>
      <c r="J8" s="65">
        <f t="shared" si="0"/>
        <v>31179</v>
      </c>
    </row>
    <row r="9" spans="1:12" ht="30" x14ac:dyDescent="0.25">
      <c r="A9" s="191" t="s">
        <v>47</v>
      </c>
      <c r="B9" s="59">
        <v>73780</v>
      </c>
      <c r="C9" s="14">
        <v>27670</v>
      </c>
      <c r="D9" s="14">
        <v>104671.3</v>
      </c>
      <c r="E9" s="14"/>
      <c r="F9" s="14"/>
      <c r="G9" s="14"/>
      <c r="H9" s="14"/>
      <c r="I9" s="62"/>
      <c r="J9" s="65">
        <f t="shared" si="0"/>
        <v>206121.3</v>
      </c>
    </row>
    <row r="10" spans="1:12" ht="18.75" customHeight="1" x14ac:dyDescent="0.25">
      <c r="A10" s="192" t="s">
        <v>48</v>
      </c>
      <c r="B10" s="59"/>
      <c r="C10" s="14"/>
      <c r="D10" s="14">
        <v>3200</v>
      </c>
      <c r="E10" s="14"/>
      <c r="F10" s="14"/>
      <c r="G10" s="14"/>
      <c r="H10" s="14"/>
      <c r="I10" s="62"/>
      <c r="J10" s="65">
        <f t="shared" si="0"/>
        <v>3200</v>
      </c>
    </row>
    <row r="11" spans="1:12" ht="30" customHeight="1" x14ac:dyDescent="0.25">
      <c r="A11" s="192" t="s">
        <v>49</v>
      </c>
      <c r="B11" s="59">
        <f>SUM(B6:B10)</f>
        <v>141030.01999999999</v>
      </c>
      <c r="C11" s="59">
        <f>SUM(C6:C10)</f>
        <v>54362</v>
      </c>
      <c r="D11" s="59">
        <f>SUM(D6:D10)</f>
        <v>140721.29999999999</v>
      </c>
      <c r="E11" s="59"/>
      <c r="F11" s="59"/>
      <c r="G11" s="59"/>
      <c r="H11" s="59"/>
      <c r="I11" s="59"/>
      <c r="J11" s="65">
        <f t="shared" si="0"/>
        <v>336113.31999999995</v>
      </c>
    </row>
    <row r="12" spans="1:12" ht="30" customHeight="1" thickBot="1" x14ac:dyDescent="0.3">
      <c r="A12" s="192" t="s">
        <v>55</v>
      </c>
      <c r="B12" s="60">
        <f>B6*7/100</f>
        <v>3743.8813999999998</v>
      </c>
      <c r="C12" s="60">
        <f>C6*7/100</f>
        <v>730.8</v>
      </c>
      <c r="D12" s="60">
        <f>D6*7/100</f>
        <v>1512</v>
      </c>
      <c r="E12" s="16"/>
      <c r="F12" s="16"/>
      <c r="G12" s="16"/>
      <c r="H12" s="16"/>
      <c r="I12" s="63"/>
      <c r="J12" s="66">
        <f t="shared" si="0"/>
        <v>5986.6813999999995</v>
      </c>
    </row>
    <row r="13" spans="1:12" ht="22.5" customHeight="1" thickBot="1" x14ac:dyDescent="0.3">
      <c r="A13" s="187" t="s">
        <v>135</v>
      </c>
      <c r="B13" s="532">
        <f t="shared" ref="B13:J13" si="1">SUM(B11:B12)</f>
        <v>144773.9014</v>
      </c>
      <c r="C13" s="532">
        <f t="shared" si="1"/>
        <v>55092.800000000003</v>
      </c>
      <c r="D13" s="532">
        <f t="shared" si="1"/>
        <v>142233.29999999999</v>
      </c>
      <c r="E13" s="532">
        <f t="shared" si="1"/>
        <v>0</v>
      </c>
      <c r="F13" s="532">
        <f t="shared" si="1"/>
        <v>0</v>
      </c>
      <c r="G13" s="532">
        <f t="shared" si="1"/>
        <v>0</v>
      </c>
      <c r="H13" s="532">
        <f t="shared" si="1"/>
        <v>0</v>
      </c>
      <c r="I13" s="532">
        <f t="shared" si="1"/>
        <v>0</v>
      </c>
      <c r="J13" s="540">
        <f t="shared" si="1"/>
        <v>342100.00139999995</v>
      </c>
    </row>
    <row r="14" spans="1:12" ht="18.75" customHeight="1" thickBot="1" x14ac:dyDescent="0.3">
      <c r="A14" s="543" t="s">
        <v>104</v>
      </c>
      <c r="C14" s="544"/>
    </row>
    <row r="15" spans="1:12" ht="18.75" customHeight="1" x14ac:dyDescent="0.25">
      <c r="A15" s="193" t="s">
        <v>41</v>
      </c>
      <c r="B15" s="71">
        <v>3609.75</v>
      </c>
      <c r="C15" s="58">
        <v>1737.13</v>
      </c>
      <c r="D15" s="13">
        <v>8273.43</v>
      </c>
      <c r="E15" s="13"/>
      <c r="F15" s="13"/>
      <c r="G15" s="13"/>
      <c r="H15" s="13"/>
      <c r="I15" s="70"/>
      <c r="J15" s="68">
        <f t="shared" ref="J15:J21" si="2">SUM(B15:I15)</f>
        <v>13620.310000000001</v>
      </c>
    </row>
    <row r="16" spans="1:12" ht="18.75" customHeight="1" x14ac:dyDescent="0.25">
      <c r="A16" s="191" t="s">
        <v>42</v>
      </c>
      <c r="C16" s="14">
        <v>88</v>
      </c>
      <c r="D16" s="14"/>
      <c r="E16" s="14"/>
      <c r="F16" s="14"/>
      <c r="G16" s="14"/>
      <c r="H16" s="14"/>
      <c r="I16" s="49"/>
      <c r="J16" s="65">
        <f t="shared" si="2"/>
        <v>88</v>
      </c>
    </row>
    <row r="17" spans="1:12" ht="30" customHeight="1" x14ac:dyDescent="0.25">
      <c r="A17" s="191" t="s">
        <v>46</v>
      </c>
      <c r="B17" s="72">
        <v>100</v>
      </c>
      <c r="C17" s="14">
        <v>898.59</v>
      </c>
      <c r="D17" s="14">
        <v>91.89</v>
      </c>
      <c r="E17" s="14"/>
      <c r="F17" s="14"/>
      <c r="G17" s="14"/>
      <c r="H17" s="14"/>
      <c r="I17" s="49"/>
      <c r="J17" s="65">
        <f t="shared" si="2"/>
        <v>1090.48</v>
      </c>
    </row>
    <row r="18" spans="1:12" ht="30" x14ac:dyDescent="0.25">
      <c r="A18" s="191" t="s">
        <v>47</v>
      </c>
      <c r="B18" s="72"/>
      <c r="C18" s="14">
        <v>1432.7</v>
      </c>
      <c r="D18" s="14"/>
      <c r="E18" s="14"/>
      <c r="F18" s="14"/>
      <c r="G18" s="14"/>
      <c r="H18" s="14"/>
      <c r="I18" s="49"/>
      <c r="J18" s="65">
        <f t="shared" si="2"/>
        <v>1432.7</v>
      </c>
    </row>
    <row r="19" spans="1:12" ht="18.75" customHeight="1" x14ac:dyDescent="0.25">
      <c r="A19" s="192" t="s">
        <v>48</v>
      </c>
      <c r="B19" s="58"/>
      <c r="C19" s="15"/>
      <c r="D19" s="15">
        <v>3200</v>
      </c>
      <c r="E19" s="15"/>
      <c r="F19" s="15"/>
      <c r="G19" s="15"/>
      <c r="H19" s="15"/>
      <c r="I19" s="61"/>
      <c r="J19" s="65">
        <f t="shared" si="2"/>
        <v>3200</v>
      </c>
    </row>
    <row r="20" spans="1:12" ht="30" customHeight="1" x14ac:dyDescent="0.25">
      <c r="A20" s="192" t="s">
        <v>49</v>
      </c>
      <c r="B20" s="59">
        <f>SUM(B15:B19)</f>
        <v>3709.75</v>
      </c>
      <c r="C20" s="59">
        <f>SUM(C15:C19)</f>
        <v>4156.42</v>
      </c>
      <c r="D20" s="59">
        <f>SUM(D15:D19)</f>
        <v>11565.32</v>
      </c>
      <c r="E20" s="60"/>
      <c r="F20" s="60"/>
      <c r="G20" s="60"/>
      <c r="H20" s="14"/>
      <c r="I20" s="60"/>
      <c r="J20" s="65">
        <f t="shared" si="2"/>
        <v>19431.489999999998</v>
      </c>
    </row>
    <row r="21" spans="1:12" ht="30" customHeight="1" thickBot="1" x14ac:dyDescent="0.3">
      <c r="A21" s="192" t="s">
        <v>55</v>
      </c>
      <c r="B21" s="60">
        <f>B15*7/100</f>
        <v>252.6825</v>
      </c>
      <c r="C21" s="60">
        <f>C15*7/100</f>
        <v>121.59909999999999</v>
      </c>
      <c r="D21" s="60">
        <v>457.54</v>
      </c>
      <c r="E21" s="16"/>
      <c r="F21" s="16"/>
      <c r="G21" s="16"/>
      <c r="H21" s="17"/>
      <c r="I21" s="63"/>
      <c r="J21" s="66">
        <f t="shared" si="2"/>
        <v>831.82159999999999</v>
      </c>
    </row>
    <row r="22" spans="1:12" ht="22.5" customHeight="1" thickBot="1" x14ac:dyDescent="0.3">
      <c r="A22" s="187" t="s">
        <v>135</v>
      </c>
      <c r="B22" s="532">
        <f t="shared" ref="B22:G22" si="3">SUM(B20:B21)</f>
        <v>3962.4324999999999</v>
      </c>
      <c r="C22" s="532">
        <f t="shared" si="3"/>
        <v>4278.0191000000004</v>
      </c>
      <c r="D22" s="532">
        <f t="shared" si="3"/>
        <v>12022.86</v>
      </c>
      <c r="E22" s="532">
        <f t="shared" si="3"/>
        <v>0</v>
      </c>
      <c r="F22" s="532">
        <f t="shared" si="3"/>
        <v>0</v>
      </c>
      <c r="G22" s="532">
        <f t="shared" si="3"/>
        <v>0</v>
      </c>
      <c r="H22" s="532"/>
      <c r="I22" s="541">
        <f>SUM(I20:I21)</f>
        <v>0</v>
      </c>
      <c r="J22" s="540">
        <f>SUM(J20:J21)</f>
        <v>20263.311599999997</v>
      </c>
    </row>
    <row r="23" spans="1:12" ht="18.75" customHeight="1" thickBot="1" x14ac:dyDescent="0.3">
      <c r="A23" s="543" t="s">
        <v>380</v>
      </c>
    </row>
    <row r="24" spans="1:12" ht="18.75" customHeight="1" x14ac:dyDescent="0.25">
      <c r="A24" s="193" t="s">
        <v>41</v>
      </c>
      <c r="B24" s="71">
        <v>13840.24</v>
      </c>
      <c r="C24" s="13">
        <v>2588.56</v>
      </c>
      <c r="D24" s="13">
        <v>5516.88</v>
      </c>
      <c r="E24" s="13"/>
      <c r="F24" s="13"/>
      <c r="G24" s="13"/>
      <c r="H24" s="13"/>
      <c r="I24" s="67"/>
      <c r="J24" s="68">
        <f t="shared" ref="J24:J30" si="4">SUM(B24:I24)</f>
        <v>21945.68</v>
      </c>
    </row>
    <row r="25" spans="1:12" ht="18.75" customHeight="1" x14ac:dyDescent="0.25">
      <c r="A25" s="191" t="s">
        <v>42</v>
      </c>
      <c r="B25" s="72">
        <v>1077</v>
      </c>
      <c r="C25" s="14">
        <v>120</v>
      </c>
      <c r="D25" s="14">
        <v>218.3</v>
      </c>
      <c r="E25" s="14"/>
      <c r="F25" s="14"/>
      <c r="G25" s="14"/>
      <c r="H25" s="15"/>
      <c r="I25" s="61"/>
      <c r="J25" s="65">
        <f t="shared" si="4"/>
        <v>1415.3</v>
      </c>
    </row>
    <row r="26" spans="1:12" ht="30" customHeight="1" x14ac:dyDescent="0.25">
      <c r="A26" s="191" t="s">
        <v>46</v>
      </c>
      <c r="B26" s="72">
        <v>50</v>
      </c>
      <c r="C26" s="14">
        <v>3100</v>
      </c>
      <c r="D26" s="14">
        <v>5297.15</v>
      </c>
      <c r="E26" s="14"/>
      <c r="F26" s="14"/>
      <c r="G26" s="14"/>
      <c r="H26" s="15"/>
      <c r="I26" s="61"/>
      <c r="J26" s="65">
        <f t="shared" si="4"/>
        <v>8447.15</v>
      </c>
    </row>
    <row r="27" spans="1:12" ht="30" x14ac:dyDescent="0.25">
      <c r="A27" s="191" t="s">
        <v>47</v>
      </c>
      <c r="B27" s="72">
        <v>33680.81</v>
      </c>
      <c r="C27" s="14">
        <v>13371.72</v>
      </c>
      <c r="D27" s="14">
        <v>6999.98</v>
      </c>
      <c r="E27" s="14"/>
      <c r="F27" s="14"/>
      <c r="G27" s="14"/>
      <c r="H27" s="15"/>
      <c r="I27" s="61"/>
      <c r="J27" s="65">
        <f t="shared" si="4"/>
        <v>54052.509999999995</v>
      </c>
      <c r="K27" s="542"/>
    </row>
    <row r="28" spans="1:12" ht="18.75" customHeight="1" x14ac:dyDescent="0.25">
      <c r="A28" s="192" t="s">
        <v>48</v>
      </c>
      <c r="B28" s="58"/>
      <c r="C28" s="15"/>
      <c r="D28" s="15"/>
      <c r="E28" s="14"/>
      <c r="F28" s="14"/>
      <c r="G28" s="14"/>
      <c r="H28" s="15"/>
      <c r="I28" s="61"/>
      <c r="J28" s="65">
        <f t="shared" si="4"/>
        <v>0</v>
      </c>
      <c r="K28" s="452"/>
      <c r="L28" s="452"/>
    </row>
    <row r="29" spans="1:12" ht="30" customHeight="1" x14ac:dyDescent="0.25">
      <c r="A29" s="192" t="s">
        <v>49</v>
      </c>
      <c r="B29" s="59">
        <f>SUM(B24:B28)</f>
        <v>48648.049999999996</v>
      </c>
      <c r="C29" s="59">
        <f>SUM(C24:C28)</f>
        <v>19180.28</v>
      </c>
      <c r="D29" s="59">
        <f>SUM(D24:D28)</f>
        <v>18032.309999999998</v>
      </c>
      <c r="E29" s="59"/>
      <c r="F29" s="59"/>
      <c r="G29" s="59"/>
      <c r="H29" s="59"/>
      <c r="I29" s="59"/>
      <c r="J29" s="65">
        <f t="shared" si="4"/>
        <v>85860.639999999985</v>
      </c>
    </row>
    <row r="30" spans="1:12" ht="30" customHeight="1" thickBot="1" x14ac:dyDescent="0.3">
      <c r="A30" s="192" t="s">
        <v>55</v>
      </c>
      <c r="B30" s="60">
        <f>B24*7/100</f>
        <v>968.81679999999994</v>
      </c>
      <c r="C30" s="60">
        <f>C24*7/100</f>
        <v>181.19919999999999</v>
      </c>
      <c r="D30" s="60">
        <f>D24*7/100</f>
        <v>386.18160000000006</v>
      </c>
      <c r="E30" s="16"/>
      <c r="F30" s="16"/>
      <c r="G30" s="16"/>
      <c r="H30" s="16"/>
      <c r="I30" s="69"/>
      <c r="J30" s="66">
        <f t="shared" si="4"/>
        <v>1536.1976</v>
      </c>
    </row>
    <row r="31" spans="1:12" ht="22.5" customHeight="1" thickBot="1" x14ac:dyDescent="0.3">
      <c r="A31" s="187" t="s">
        <v>135</v>
      </c>
      <c r="B31" s="532">
        <f>+B30+B29</f>
        <v>49616.866799999996</v>
      </c>
      <c r="C31" s="532">
        <f t="shared" ref="C31:J31" si="5">SUM(C29:C30)</f>
        <v>19361.479199999998</v>
      </c>
      <c r="D31" s="532">
        <f t="shared" si="5"/>
        <v>18418.491599999998</v>
      </c>
      <c r="E31" s="532">
        <f t="shared" si="5"/>
        <v>0</v>
      </c>
      <c r="F31" s="532">
        <f t="shared" si="5"/>
        <v>0</v>
      </c>
      <c r="G31" s="532">
        <f t="shared" si="5"/>
        <v>0</v>
      </c>
      <c r="H31" s="532">
        <f t="shared" si="5"/>
        <v>0</v>
      </c>
      <c r="I31" s="541">
        <f t="shared" si="5"/>
        <v>0</v>
      </c>
      <c r="J31" s="540">
        <f t="shared" si="5"/>
        <v>87396.837599999984</v>
      </c>
      <c r="K31" s="539"/>
    </row>
    <row r="32" spans="1:12" ht="18.75" customHeight="1" thickBot="1" x14ac:dyDescent="0.3">
      <c r="A32" s="538" t="s">
        <v>43</v>
      </c>
      <c r="B32" s="313"/>
      <c r="C32" s="313"/>
      <c r="D32" s="313"/>
      <c r="E32" s="537"/>
      <c r="F32" s="537"/>
      <c r="G32" s="537"/>
      <c r="H32" s="537"/>
      <c r="I32" s="537"/>
      <c r="J32" s="536"/>
    </row>
    <row r="33" spans="1:11" ht="18.75" customHeight="1" x14ac:dyDescent="0.25">
      <c r="A33" s="189" t="s">
        <v>41</v>
      </c>
      <c r="B33" s="71">
        <f>B6-B15-B24</f>
        <v>36034.03</v>
      </c>
      <c r="C33" s="71">
        <f>C6-C15-C24</f>
        <v>6114.3099999999995</v>
      </c>
      <c r="D33" s="13">
        <f>D6-D15-D24</f>
        <v>7809.69</v>
      </c>
      <c r="E33" s="13"/>
      <c r="F33" s="13"/>
      <c r="G33" s="13"/>
      <c r="H33" s="13"/>
      <c r="I33" s="70"/>
      <c r="J33" s="80">
        <f t="shared" ref="J33:J39" si="6">SUM(B33:I33)</f>
        <v>49958.03</v>
      </c>
    </row>
    <row r="34" spans="1:11" ht="18.75" customHeight="1" x14ac:dyDescent="0.25">
      <c r="A34" s="190" t="s">
        <v>42</v>
      </c>
      <c r="B34" s="72">
        <v>3029</v>
      </c>
      <c r="C34" s="14">
        <f t="shared" ref="C34:D36" si="7">C7-C16-C25</f>
        <v>1225</v>
      </c>
      <c r="D34" s="14">
        <f t="shared" si="7"/>
        <v>4331.7</v>
      </c>
      <c r="E34" s="14"/>
      <c r="F34" s="14"/>
      <c r="G34" s="14"/>
      <c r="H34" s="14"/>
      <c r="I34" s="49"/>
      <c r="J34" s="65">
        <f t="shared" si="6"/>
        <v>8585.7000000000007</v>
      </c>
    </row>
    <row r="35" spans="1:11" ht="30" x14ac:dyDescent="0.25">
      <c r="A35" s="190" t="s">
        <v>46</v>
      </c>
      <c r="B35" s="72">
        <f>B8-B17-B26</f>
        <v>9510</v>
      </c>
      <c r="C35" s="14">
        <v>10820.41</v>
      </c>
      <c r="D35" s="14">
        <v>1310.96</v>
      </c>
      <c r="E35" s="14"/>
      <c r="F35" s="14"/>
      <c r="G35" s="14"/>
      <c r="H35" s="14"/>
      <c r="I35" s="49"/>
      <c r="J35" s="65">
        <f t="shared" si="6"/>
        <v>21641.37</v>
      </c>
    </row>
    <row r="36" spans="1:11" ht="30" x14ac:dyDescent="0.25">
      <c r="A36" s="190" t="s">
        <v>47</v>
      </c>
      <c r="B36" s="72">
        <f>B9-B18-B27</f>
        <v>40099.19</v>
      </c>
      <c r="C36" s="14">
        <f t="shared" si="7"/>
        <v>12865.58</v>
      </c>
      <c r="D36" s="14">
        <f t="shared" si="7"/>
        <v>97671.32</v>
      </c>
      <c r="E36" s="14"/>
      <c r="F36" s="14"/>
      <c r="G36" s="14"/>
      <c r="H36" s="14"/>
      <c r="I36" s="49"/>
      <c r="J36" s="65">
        <f t="shared" si="6"/>
        <v>150636.09000000003</v>
      </c>
    </row>
    <row r="37" spans="1:11" x14ac:dyDescent="0.25">
      <c r="A37" s="190" t="s">
        <v>48</v>
      </c>
      <c r="B37" s="72"/>
      <c r="C37" s="14"/>
      <c r="D37" s="14"/>
      <c r="E37" s="14"/>
      <c r="F37" s="14"/>
      <c r="G37" s="14"/>
      <c r="H37" s="14"/>
      <c r="I37" s="49"/>
      <c r="J37" s="65">
        <f t="shared" si="6"/>
        <v>0</v>
      </c>
    </row>
    <row r="38" spans="1:11" ht="30" x14ac:dyDescent="0.25">
      <c r="A38" s="190" t="s">
        <v>49</v>
      </c>
      <c r="B38" s="72">
        <f t="shared" ref="B38:D39" si="8">B11-B20-B29</f>
        <v>88672.22</v>
      </c>
      <c r="C38" s="14">
        <f t="shared" si="8"/>
        <v>31025.300000000003</v>
      </c>
      <c r="D38" s="14">
        <f t="shared" si="8"/>
        <v>111123.66999999998</v>
      </c>
      <c r="E38" s="14"/>
      <c r="F38" s="14"/>
      <c r="G38" s="14"/>
      <c r="H38" s="14"/>
      <c r="I38" s="49"/>
      <c r="J38" s="65">
        <f t="shared" si="6"/>
        <v>230821.19</v>
      </c>
    </row>
    <row r="39" spans="1:11" ht="30" customHeight="1" thickBot="1" x14ac:dyDescent="0.3">
      <c r="A39" s="194" t="s">
        <v>55</v>
      </c>
      <c r="B39" s="73">
        <f t="shared" si="8"/>
        <v>2522.3820999999998</v>
      </c>
      <c r="C39" s="16">
        <f t="shared" si="8"/>
        <v>428.00169999999991</v>
      </c>
      <c r="D39" s="16">
        <f t="shared" si="8"/>
        <v>668.27839999999992</v>
      </c>
      <c r="E39" s="16"/>
      <c r="F39" s="16"/>
      <c r="G39" s="16"/>
      <c r="H39" s="16"/>
      <c r="I39" s="50"/>
      <c r="J39" s="81">
        <f t="shared" si="6"/>
        <v>3618.6621999999998</v>
      </c>
    </row>
    <row r="40" spans="1:11" ht="22.5" customHeight="1" thickBot="1" x14ac:dyDescent="0.3">
      <c r="A40" s="195" t="s">
        <v>135</v>
      </c>
      <c r="B40" s="535">
        <f t="shared" ref="B40:J40" si="9">SUM(B38+B39)</f>
        <v>91194.602100000004</v>
      </c>
      <c r="C40" s="534">
        <f t="shared" si="9"/>
        <v>31453.301700000004</v>
      </c>
      <c r="D40" s="534">
        <f t="shared" si="9"/>
        <v>111791.94839999998</v>
      </c>
      <c r="E40" s="534">
        <f t="shared" si="9"/>
        <v>0</v>
      </c>
      <c r="F40" s="534">
        <f t="shared" si="9"/>
        <v>0</v>
      </c>
      <c r="G40" s="534">
        <f t="shared" si="9"/>
        <v>0</v>
      </c>
      <c r="H40" s="534">
        <f t="shared" si="9"/>
        <v>0</v>
      </c>
      <c r="I40" s="533">
        <f t="shared" si="9"/>
        <v>0</v>
      </c>
      <c r="J40" s="532">
        <f t="shared" si="9"/>
        <v>234439.85219999999</v>
      </c>
    </row>
    <row r="41" spans="1:11" x14ac:dyDescent="0.25">
      <c r="B41" s="452"/>
      <c r="C41" s="452"/>
      <c r="D41" s="452"/>
      <c r="E41" s="452"/>
      <c r="F41" s="452"/>
      <c r="G41" s="452"/>
      <c r="H41" s="452"/>
      <c r="I41" s="452"/>
      <c r="J41" s="452"/>
      <c r="K41" s="452"/>
    </row>
    <row r="42" spans="1:11" ht="18.75" customHeight="1" x14ac:dyDescent="0.25">
      <c r="A42" s="1030" t="s">
        <v>111</v>
      </c>
      <c r="B42" s="1031"/>
      <c r="C42" s="1031"/>
      <c r="D42" s="1031"/>
      <c r="E42" s="1031"/>
      <c r="F42" s="1031"/>
      <c r="G42" s="1031"/>
      <c r="H42" s="1031"/>
      <c r="I42" s="1031"/>
      <c r="J42" s="1032"/>
    </row>
    <row r="43" spans="1:11" x14ac:dyDescent="0.25">
      <c r="A43" s="1033" t="s">
        <v>379</v>
      </c>
      <c r="B43" s="1034"/>
      <c r="C43" s="1034"/>
      <c r="D43" s="1034"/>
      <c r="E43" s="1034"/>
      <c r="F43" s="1034"/>
      <c r="G43" s="1034"/>
      <c r="H43" s="1034"/>
      <c r="I43" s="1034"/>
      <c r="J43" s="1035"/>
    </row>
    <row r="44" spans="1:11" x14ac:dyDescent="0.25">
      <c r="A44" s="1036" t="s">
        <v>149</v>
      </c>
      <c r="B44" s="1036"/>
      <c r="C44" s="1036"/>
      <c r="D44" s="1036"/>
      <c r="E44" s="1036"/>
      <c r="F44" s="1036"/>
      <c r="G44" s="1036"/>
      <c r="H44" s="1036"/>
      <c r="I44" s="1036"/>
      <c r="J44" s="1036"/>
    </row>
    <row r="45" spans="1:11" x14ac:dyDescent="0.25">
      <c r="A45" s="531"/>
      <c r="B45" s="531"/>
      <c r="C45" s="531"/>
      <c r="D45" s="531"/>
      <c r="E45" s="531"/>
      <c r="F45" s="531"/>
      <c r="G45" s="531"/>
      <c r="H45" s="531"/>
      <c r="I45" s="531"/>
      <c r="J45" s="531"/>
    </row>
    <row r="47" spans="1:11" ht="15" customHeight="1" x14ac:dyDescent="0.25">
      <c r="A47" s="1039" t="s">
        <v>378</v>
      </c>
      <c r="B47" s="1039"/>
      <c r="C47" s="1039"/>
      <c r="D47" s="1039"/>
      <c r="E47" s="1039"/>
      <c r="F47" s="1039"/>
      <c r="G47" s="1039"/>
      <c r="H47" s="1039"/>
    </row>
    <row r="48" spans="1:11" s="441" customFormat="1" ht="45" customHeight="1" x14ac:dyDescent="0.25">
      <c r="A48" s="1027" t="s">
        <v>338</v>
      </c>
      <c r="B48" s="1028"/>
      <c r="C48" s="1028"/>
      <c r="D48" s="1007" t="s">
        <v>337</v>
      </c>
      <c r="E48" s="1008"/>
      <c r="F48" s="1037" t="s">
        <v>336</v>
      </c>
      <c r="G48" s="1038"/>
      <c r="H48" s="1038"/>
    </row>
    <row r="49" ht="15" customHeight="1" x14ac:dyDescent="0.25"/>
    <row r="50" ht="46.5" customHeight="1" x14ac:dyDescent="0.25"/>
    <row r="51" ht="33" customHeight="1" x14ac:dyDescent="0.25"/>
  </sheetData>
  <mergeCells count="8">
    <mergeCell ref="A48:C48"/>
    <mergeCell ref="A1:J1"/>
    <mergeCell ref="A42:J42"/>
    <mergeCell ref="A43:J43"/>
    <mergeCell ref="A44:J44"/>
    <mergeCell ref="D48:E48"/>
    <mergeCell ref="F48:H48"/>
    <mergeCell ref="A47:H47"/>
  </mergeCells>
  <dataValidations count="1">
    <dataValidation type="list" allowBlank="1" showInputMessage="1" showErrorMessage="1" sqref="B5:I5" xr:uid="{00000000-0002-0000-0600-000000000000}">
      <formula1>$K$5:$L$5</formula1>
    </dataValidation>
  </dataValidations>
  <pageMargins left="0.70866141732283472" right="0.70866141732283472" top="0.74803149606299213" bottom="0.74803149606299213" header="0.31496062992125984" footer="0.31496062992125984"/>
  <pageSetup paperSize="9" scale="56" fitToHeight="0" orientation="landscape" r:id="rId1"/>
  <headerFooter>
    <oddHeader>&amp;CLatvia-Lithuania-Belarus ENI CBC programme</oddHeader>
    <oddFooter>&amp;L&amp;"-,Italic"Progress Report&amp;R&amp;"-,Italic"Page &amp;P/&amp;N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AA02C-42D1-41F2-B535-695B857BA883}">
  <sheetPr>
    <tabColor theme="6" tint="0.59999389629810485"/>
    <pageSetUpPr fitToPage="1"/>
  </sheetPr>
  <dimension ref="A1:U62"/>
  <sheetViews>
    <sheetView showGridLines="0" zoomScaleNormal="100" workbookViewId="0">
      <selection activeCell="J4" sqref="J4"/>
    </sheetView>
  </sheetViews>
  <sheetFormatPr defaultColWidth="9.28515625" defaultRowHeight="15" x14ac:dyDescent="0.25"/>
  <cols>
    <col min="1" max="1" width="42.7109375" style="348" customWidth="1"/>
    <col min="2" max="3" width="17.28515625" style="348" customWidth="1"/>
    <col min="4" max="4" width="16.7109375" style="348" customWidth="1"/>
    <col min="5" max="5" width="17.7109375" style="348" customWidth="1"/>
    <col min="6" max="6" width="11.42578125" style="348" customWidth="1"/>
    <col min="7" max="7" width="17.28515625" style="348" customWidth="1"/>
    <col min="8" max="8" width="11.7109375" style="348" bestFit="1" customWidth="1"/>
    <col min="9" max="9" width="9.28515625" style="348"/>
    <col min="10" max="10" width="11.42578125" style="348" bestFit="1" customWidth="1"/>
    <col min="11" max="11" width="10.7109375" style="348" bestFit="1" customWidth="1"/>
    <col min="12" max="12" width="9.5703125" style="348" bestFit="1" customWidth="1"/>
    <col min="13" max="13" width="10.5703125" style="348" bestFit="1" customWidth="1"/>
    <col min="14" max="16384" width="9.28515625" style="348"/>
  </cols>
  <sheetData>
    <row r="1" spans="1:13" ht="22.5" customHeight="1" x14ac:dyDescent="0.25">
      <c r="A1" s="810" t="s">
        <v>164</v>
      </c>
      <c r="B1" s="810"/>
      <c r="C1" s="810"/>
      <c r="D1" s="810"/>
      <c r="E1" s="810"/>
      <c r="F1" s="810"/>
      <c r="G1" s="810"/>
      <c r="I1" s="3"/>
    </row>
    <row r="2" spans="1:13" ht="15.75" thickBot="1" x14ac:dyDescent="0.3">
      <c r="A2" s="558"/>
      <c r="B2" s="557"/>
      <c r="C2" s="557"/>
      <c r="D2" s="557"/>
      <c r="E2" s="557"/>
      <c r="F2" s="557"/>
      <c r="G2" s="557"/>
      <c r="H2" s="556"/>
    </row>
    <row r="3" spans="1:13" ht="75.75" thickBot="1" x14ac:dyDescent="0.3">
      <c r="A3" s="169" t="s">
        <v>150</v>
      </c>
      <c r="B3" s="170" t="s">
        <v>143</v>
      </c>
      <c r="C3" s="171" t="s">
        <v>190</v>
      </c>
      <c r="D3" s="662" t="s">
        <v>191</v>
      </c>
      <c r="E3" s="171" t="s">
        <v>141</v>
      </c>
      <c r="F3" s="172" t="s">
        <v>191</v>
      </c>
      <c r="G3" s="171" t="s">
        <v>134</v>
      </c>
    </row>
    <row r="4" spans="1:13" ht="15.75" thickBot="1" x14ac:dyDescent="0.3">
      <c r="A4" s="98" t="s">
        <v>99</v>
      </c>
      <c r="B4" s="47">
        <v>307890</v>
      </c>
      <c r="C4" s="48">
        <v>78657.16</v>
      </c>
      <c r="D4" s="27">
        <f t="shared" ref="D4:D46" si="0">C4/$C$46</f>
        <v>0.9000000070483094</v>
      </c>
      <c r="E4" s="48">
        <v>18185.78</v>
      </c>
      <c r="F4" s="28">
        <f t="shared" ref="F4:F46" si="1">E4/$E$46</f>
        <v>0.89747331507044015</v>
      </c>
      <c r="G4" s="43">
        <v>133840.34</v>
      </c>
      <c r="J4" s="555"/>
      <c r="K4" s="555"/>
      <c r="L4" s="554"/>
      <c r="M4" s="553"/>
    </row>
    <row r="5" spans="1:13" x14ac:dyDescent="0.25">
      <c r="A5" s="77" t="s">
        <v>88</v>
      </c>
      <c r="B5" s="552">
        <v>34210</v>
      </c>
      <c r="C5" s="552">
        <f>C6+C11+C16+C21+C26+C31+C36+C41</f>
        <v>8739.6837599999999</v>
      </c>
      <c r="D5" s="28">
        <f t="shared" si="0"/>
        <v>9.9999992951690542E-2</v>
      </c>
      <c r="E5" s="552">
        <f>E6+E11+E16+E21+E26+E31+E36+E41</f>
        <v>2077.5299999999997</v>
      </c>
      <c r="F5" s="28">
        <f t="shared" si="1"/>
        <v>0.10252668492955988</v>
      </c>
      <c r="G5" s="551">
        <v>3000</v>
      </c>
      <c r="H5" s="520"/>
    </row>
    <row r="6" spans="1:13" s="85" customFormat="1" x14ac:dyDescent="0.25">
      <c r="A6" s="87" t="s">
        <v>101</v>
      </c>
      <c r="B6" s="84">
        <f>SUM(B7:B10)</f>
        <v>12009.2</v>
      </c>
      <c r="C6" s="84">
        <f>SUM(C7:C10)</f>
        <v>4961.6866799999998</v>
      </c>
      <c r="D6" s="173">
        <f t="shared" si="0"/>
        <v>5.6771920661405809E-2</v>
      </c>
      <c r="E6" s="84">
        <f>+E9</f>
        <v>386.24</v>
      </c>
      <c r="F6" s="173">
        <f t="shared" si="1"/>
        <v>1.9061051723533819E-2</v>
      </c>
      <c r="G6" s="374">
        <f>+G9</f>
        <v>1000</v>
      </c>
    </row>
    <row r="7" spans="1:13" x14ac:dyDescent="0.25">
      <c r="A7" s="76" t="s">
        <v>84</v>
      </c>
      <c r="B7" s="45">
        <v>6004.6</v>
      </c>
      <c r="C7" s="25"/>
      <c r="D7" s="29">
        <f t="shared" si="0"/>
        <v>0</v>
      </c>
      <c r="E7" s="45"/>
      <c r="F7" s="29">
        <f t="shared" si="1"/>
        <v>0</v>
      </c>
      <c r="G7" s="375"/>
      <c r="J7" s="542"/>
      <c r="K7" s="347"/>
    </row>
    <row r="8" spans="1:13" x14ac:dyDescent="0.25">
      <c r="A8" s="76" t="s">
        <v>85</v>
      </c>
      <c r="B8" s="45"/>
      <c r="C8" s="25"/>
      <c r="D8" s="29">
        <f t="shared" si="0"/>
        <v>0</v>
      </c>
      <c r="E8" s="45"/>
      <c r="F8" s="29">
        <f t="shared" si="1"/>
        <v>0</v>
      </c>
      <c r="G8" s="376"/>
    </row>
    <row r="9" spans="1:13" x14ac:dyDescent="0.25">
      <c r="A9" s="76" t="s">
        <v>86</v>
      </c>
      <c r="B9" s="45">
        <v>6004.6</v>
      </c>
      <c r="C9" s="25">
        <f>+'Financial Summary'!B31*0.1</f>
        <v>4961.6866799999998</v>
      </c>
      <c r="D9" s="29">
        <f t="shared" si="0"/>
        <v>5.6771920661405809E-2</v>
      </c>
      <c r="E9" s="25">
        <v>386.24</v>
      </c>
      <c r="F9" s="29">
        <f t="shared" si="1"/>
        <v>1.9061051723533819E-2</v>
      </c>
      <c r="G9" s="377">
        <v>1000</v>
      </c>
      <c r="H9" s="347"/>
    </row>
    <row r="10" spans="1:13" x14ac:dyDescent="0.25">
      <c r="A10" s="76" t="s">
        <v>112</v>
      </c>
      <c r="B10" s="45"/>
      <c r="C10" s="25"/>
      <c r="D10" s="29">
        <f t="shared" si="0"/>
        <v>0</v>
      </c>
      <c r="E10" s="45"/>
      <c r="F10" s="29">
        <f t="shared" si="1"/>
        <v>0</v>
      </c>
      <c r="G10" s="376"/>
    </row>
    <row r="11" spans="1:13" s="85" customFormat="1" x14ac:dyDescent="0.25">
      <c r="A11" s="82" t="s">
        <v>89</v>
      </c>
      <c r="B11" s="83">
        <f>SUM(B12:B15)</f>
        <v>10400.450000000001</v>
      </c>
      <c r="C11" s="83">
        <f>SUM(C12:C15)</f>
        <v>1936.1479199999999</v>
      </c>
      <c r="D11" s="173">
        <f t="shared" si="0"/>
        <v>2.2153522217768472E-2</v>
      </c>
      <c r="E11" s="83">
        <f>SUM(E12:E15)</f>
        <v>806.03</v>
      </c>
      <c r="F11" s="173">
        <f t="shared" si="1"/>
        <v>3.9777805304266681E-2</v>
      </c>
      <c r="G11" s="378">
        <f>SUM(G12:G15)</f>
        <v>1000</v>
      </c>
    </row>
    <row r="12" spans="1:13" x14ac:dyDescent="0.25">
      <c r="A12" s="76" t="s">
        <v>84</v>
      </c>
      <c r="B12" s="45"/>
      <c r="C12" s="25"/>
      <c r="D12" s="29">
        <f t="shared" si="0"/>
        <v>0</v>
      </c>
      <c r="E12" s="45"/>
      <c r="F12" s="29">
        <f t="shared" si="1"/>
        <v>0</v>
      </c>
      <c r="G12" s="375"/>
    </row>
    <row r="13" spans="1:13" x14ac:dyDescent="0.25">
      <c r="A13" s="76" t="s">
        <v>85</v>
      </c>
      <c r="B13" s="45">
        <v>10400.450000000001</v>
      </c>
      <c r="C13" s="25">
        <f>+'Financial Summary'!C31*0.1</f>
        <v>1936.1479199999999</v>
      </c>
      <c r="D13" s="29">
        <f t="shared" si="0"/>
        <v>2.2153522217768472E-2</v>
      </c>
      <c r="E13" s="45">
        <v>806.03</v>
      </c>
      <c r="F13" s="29">
        <f t="shared" si="1"/>
        <v>3.9777805304266681E-2</v>
      </c>
      <c r="G13" s="379">
        <v>1000</v>
      </c>
    </row>
    <row r="14" spans="1:13" x14ac:dyDescent="0.25">
      <c r="A14" s="76" t="s">
        <v>86</v>
      </c>
      <c r="B14" s="45"/>
      <c r="C14" s="25"/>
      <c r="D14" s="29">
        <f t="shared" si="0"/>
        <v>0</v>
      </c>
      <c r="E14" s="45"/>
      <c r="F14" s="29">
        <f t="shared" si="1"/>
        <v>0</v>
      </c>
      <c r="G14" s="375"/>
    </row>
    <row r="15" spans="1:13" x14ac:dyDescent="0.25">
      <c r="A15" s="76" t="s">
        <v>112</v>
      </c>
      <c r="B15" s="45"/>
      <c r="C15" s="25"/>
      <c r="D15" s="29">
        <f t="shared" si="0"/>
        <v>0</v>
      </c>
      <c r="E15" s="45"/>
      <c r="F15" s="29">
        <f t="shared" si="1"/>
        <v>0</v>
      </c>
      <c r="G15" s="375"/>
    </row>
    <row r="16" spans="1:13" s="85" customFormat="1" x14ac:dyDescent="0.25">
      <c r="A16" s="82" t="s">
        <v>90</v>
      </c>
      <c r="B16" s="83">
        <v>11800.35</v>
      </c>
      <c r="C16" s="83">
        <f>SUM(C17:C20)</f>
        <v>1841.8491599999998</v>
      </c>
      <c r="D16" s="173">
        <f t="shared" si="0"/>
        <v>2.1074550072516254E-2</v>
      </c>
      <c r="E16" s="83">
        <f>SUM(E17:E20)</f>
        <v>885.26</v>
      </c>
      <c r="F16" s="173">
        <f t="shared" si="1"/>
        <v>4.3687827901759388E-2</v>
      </c>
      <c r="G16" s="378">
        <f>SUM(G17:G20)</f>
        <v>1000</v>
      </c>
    </row>
    <row r="17" spans="1:9" x14ac:dyDescent="0.25">
      <c r="A17" s="76" t="s">
        <v>84</v>
      </c>
      <c r="B17" s="45"/>
      <c r="C17" s="25"/>
      <c r="D17" s="29">
        <f t="shared" si="0"/>
        <v>0</v>
      </c>
      <c r="E17" s="45"/>
      <c r="F17" s="29">
        <f t="shared" si="1"/>
        <v>0</v>
      </c>
      <c r="G17" s="375"/>
    </row>
    <row r="18" spans="1:9" x14ac:dyDescent="0.25">
      <c r="A18" s="76" t="s">
        <v>85</v>
      </c>
      <c r="B18" s="45"/>
      <c r="C18" s="25"/>
      <c r="D18" s="29">
        <f t="shared" si="0"/>
        <v>0</v>
      </c>
      <c r="E18" s="45"/>
      <c r="F18" s="29">
        <f t="shared" si="1"/>
        <v>0</v>
      </c>
      <c r="G18" s="375"/>
    </row>
    <row r="19" spans="1:9" x14ac:dyDescent="0.25">
      <c r="A19" s="76" t="s">
        <v>86</v>
      </c>
      <c r="B19" s="45">
        <v>11800.35</v>
      </c>
      <c r="C19" s="25">
        <f>+'Financial Summary'!D31*0.1</f>
        <v>1841.8491599999998</v>
      </c>
      <c r="D19" s="29">
        <f t="shared" si="0"/>
        <v>2.1074550072516254E-2</v>
      </c>
      <c r="E19" s="45">
        <v>885.26</v>
      </c>
      <c r="F19" s="29">
        <f t="shared" si="1"/>
        <v>4.3687827901759388E-2</v>
      </c>
      <c r="G19" s="375">
        <v>1000</v>
      </c>
    </row>
    <row r="20" spans="1:9" x14ac:dyDescent="0.25">
      <c r="A20" s="76" t="s">
        <v>112</v>
      </c>
      <c r="B20" s="45"/>
      <c r="C20" s="25"/>
      <c r="D20" s="29">
        <f t="shared" si="0"/>
        <v>0</v>
      </c>
      <c r="E20" s="45"/>
      <c r="F20" s="29">
        <f t="shared" si="1"/>
        <v>0</v>
      </c>
      <c r="G20" s="45"/>
    </row>
    <row r="21" spans="1:9" s="85" customFormat="1" x14ac:dyDescent="0.25">
      <c r="A21" s="82" t="s">
        <v>100</v>
      </c>
      <c r="B21" s="83">
        <f>SUM(B22:B25)</f>
        <v>0</v>
      </c>
      <c r="C21" s="83">
        <f>SUM(C22:C25)</f>
        <v>0</v>
      </c>
      <c r="D21" s="173">
        <f t="shared" si="0"/>
        <v>0</v>
      </c>
      <c r="E21" s="83">
        <f>SUM(E22:E25)</f>
        <v>0</v>
      </c>
      <c r="F21" s="173">
        <f t="shared" si="1"/>
        <v>0</v>
      </c>
      <c r="G21" s="83">
        <f>SUM(G22:G25)</f>
        <v>0</v>
      </c>
      <c r="I21" s="86"/>
    </row>
    <row r="22" spans="1:9" x14ac:dyDescent="0.25">
      <c r="A22" s="76" t="s">
        <v>84</v>
      </c>
      <c r="B22" s="45"/>
      <c r="C22" s="25"/>
      <c r="D22" s="29">
        <f t="shared" si="0"/>
        <v>0</v>
      </c>
      <c r="E22" s="45"/>
      <c r="F22" s="29">
        <f t="shared" si="1"/>
        <v>0</v>
      </c>
      <c r="G22" s="45"/>
    </row>
    <row r="23" spans="1:9" x14ac:dyDescent="0.25">
      <c r="A23" s="76" t="s">
        <v>85</v>
      </c>
      <c r="B23" s="45"/>
      <c r="C23" s="25"/>
      <c r="D23" s="29">
        <f t="shared" si="0"/>
        <v>0</v>
      </c>
      <c r="E23" s="45"/>
      <c r="F23" s="29">
        <f t="shared" si="1"/>
        <v>0</v>
      </c>
      <c r="G23" s="45"/>
    </row>
    <row r="24" spans="1:9" x14ac:dyDescent="0.25">
      <c r="A24" s="76" t="s">
        <v>86</v>
      </c>
      <c r="B24" s="45"/>
      <c r="C24" s="25"/>
      <c r="D24" s="29">
        <f t="shared" si="0"/>
        <v>0</v>
      </c>
      <c r="E24" s="45"/>
      <c r="F24" s="29">
        <f t="shared" si="1"/>
        <v>0</v>
      </c>
      <c r="G24" s="45"/>
    </row>
    <row r="25" spans="1:9" x14ac:dyDescent="0.25">
      <c r="A25" s="76" t="s">
        <v>112</v>
      </c>
      <c r="B25" s="46"/>
      <c r="C25" s="44"/>
      <c r="D25" s="29">
        <f t="shared" si="0"/>
        <v>0</v>
      </c>
      <c r="E25" s="46"/>
      <c r="F25" s="29">
        <f t="shared" si="1"/>
        <v>0</v>
      </c>
      <c r="G25" s="46"/>
    </row>
    <row r="26" spans="1:9" s="85" customFormat="1" x14ac:dyDescent="0.25">
      <c r="A26" s="82" t="s">
        <v>130</v>
      </c>
      <c r="B26" s="83">
        <f>SUM(B27:B30)</f>
        <v>0</v>
      </c>
      <c r="C26" s="84">
        <f>SUM(C27:C30)</f>
        <v>0</v>
      </c>
      <c r="D26" s="174">
        <f t="shared" si="0"/>
        <v>0</v>
      </c>
      <c r="E26" s="83">
        <f>SUM(E27:E30)</f>
        <v>0</v>
      </c>
      <c r="F26" s="173">
        <f t="shared" si="1"/>
        <v>0</v>
      </c>
      <c r="G26" s="83">
        <f>SUM(G27:G30)</f>
        <v>0</v>
      </c>
    </row>
    <row r="27" spans="1:9" x14ac:dyDescent="0.25">
      <c r="A27" s="76" t="s">
        <v>84</v>
      </c>
      <c r="B27" s="45"/>
      <c r="C27" s="25"/>
      <c r="D27" s="29">
        <f t="shared" si="0"/>
        <v>0</v>
      </c>
      <c r="E27" s="45"/>
      <c r="F27" s="29">
        <f t="shared" si="1"/>
        <v>0</v>
      </c>
      <c r="G27" s="45"/>
    </row>
    <row r="28" spans="1:9" x14ac:dyDescent="0.25">
      <c r="A28" s="76" t="s">
        <v>85</v>
      </c>
      <c r="B28" s="45"/>
      <c r="C28" s="25"/>
      <c r="D28" s="29">
        <f t="shared" si="0"/>
        <v>0</v>
      </c>
      <c r="E28" s="45"/>
      <c r="F28" s="29">
        <f t="shared" si="1"/>
        <v>0</v>
      </c>
      <c r="G28" s="45"/>
    </row>
    <row r="29" spans="1:9" x14ac:dyDescent="0.25">
      <c r="A29" s="76" t="s">
        <v>86</v>
      </c>
      <c r="B29" s="45"/>
      <c r="C29" s="25"/>
      <c r="D29" s="29">
        <f t="shared" si="0"/>
        <v>0</v>
      </c>
      <c r="E29" s="45"/>
      <c r="F29" s="29">
        <f t="shared" si="1"/>
        <v>0</v>
      </c>
      <c r="G29" s="45"/>
    </row>
    <row r="30" spans="1:9" x14ac:dyDescent="0.25">
      <c r="A30" s="76" t="s">
        <v>112</v>
      </c>
      <c r="B30" s="46"/>
      <c r="C30" s="44"/>
      <c r="D30" s="29">
        <f t="shared" si="0"/>
        <v>0</v>
      </c>
      <c r="E30" s="46"/>
      <c r="F30" s="29">
        <f t="shared" si="1"/>
        <v>0</v>
      </c>
      <c r="G30" s="46"/>
    </row>
    <row r="31" spans="1:9" s="85" customFormat="1" x14ac:dyDescent="0.25">
      <c r="A31" s="82" t="s">
        <v>131</v>
      </c>
      <c r="B31" s="83">
        <f>SUM(B32:B35)</f>
        <v>0</v>
      </c>
      <c r="C31" s="84">
        <f>SUM(C32:C35)</f>
        <v>0</v>
      </c>
      <c r="D31" s="174">
        <f t="shared" si="0"/>
        <v>0</v>
      </c>
      <c r="E31" s="83">
        <f>SUM(E32:E35)</f>
        <v>0</v>
      </c>
      <c r="F31" s="173">
        <f t="shared" si="1"/>
        <v>0</v>
      </c>
      <c r="G31" s="83">
        <f>SUM(G32:G35)</f>
        <v>0</v>
      </c>
    </row>
    <row r="32" spans="1:9" x14ac:dyDescent="0.25">
      <c r="A32" s="76" t="s">
        <v>84</v>
      </c>
      <c r="B32" s="45"/>
      <c r="C32" s="25"/>
      <c r="D32" s="29">
        <f t="shared" si="0"/>
        <v>0</v>
      </c>
      <c r="E32" s="45"/>
      <c r="F32" s="29">
        <f t="shared" si="1"/>
        <v>0</v>
      </c>
      <c r="G32" s="45"/>
    </row>
    <row r="33" spans="1:7" x14ac:dyDescent="0.25">
      <c r="A33" s="76" t="s">
        <v>85</v>
      </c>
      <c r="B33" s="45"/>
      <c r="C33" s="25"/>
      <c r="D33" s="29">
        <f t="shared" si="0"/>
        <v>0</v>
      </c>
      <c r="E33" s="45"/>
      <c r="F33" s="29">
        <f t="shared" si="1"/>
        <v>0</v>
      </c>
      <c r="G33" s="45"/>
    </row>
    <row r="34" spans="1:7" x14ac:dyDescent="0.25">
      <c r="A34" s="76" t="s">
        <v>86</v>
      </c>
      <c r="B34" s="45"/>
      <c r="C34" s="25"/>
      <c r="D34" s="29">
        <f t="shared" si="0"/>
        <v>0</v>
      </c>
      <c r="E34" s="45"/>
      <c r="F34" s="29">
        <f t="shared" si="1"/>
        <v>0</v>
      </c>
      <c r="G34" s="45"/>
    </row>
    <row r="35" spans="1:7" x14ac:dyDescent="0.25">
      <c r="A35" s="76" t="s">
        <v>112</v>
      </c>
      <c r="B35" s="46"/>
      <c r="C35" s="44"/>
      <c r="D35" s="29">
        <f t="shared" si="0"/>
        <v>0</v>
      </c>
      <c r="E35" s="46"/>
      <c r="F35" s="29">
        <f t="shared" si="1"/>
        <v>0</v>
      </c>
      <c r="G35" s="46"/>
    </row>
    <row r="36" spans="1:7" s="85" customFormat="1" x14ac:dyDescent="0.25">
      <c r="A36" s="82" t="s">
        <v>132</v>
      </c>
      <c r="B36" s="83">
        <f>SUM(B37:B40)</f>
        <v>0</v>
      </c>
      <c r="C36" s="84">
        <f>SUM(C37:C40)</f>
        <v>0</v>
      </c>
      <c r="D36" s="174">
        <f t="shared" si="0"/>
        <v>0</v>
      </c>
      <c r="E36" s="83">
        <f>SUM(E37:E40)</f>
        <v>0</v>
      </c>
      <c r="F36" s="173">
        <f t="shared" si="1"/>
        <v>0</v>
      </c>
      <c r="G36" s="83">
        <f>SUM(G37:G40)</f>
        <v>0</v>
      </c>
    </row>
    <row r="37" spans="1:7" x14ac:dyDescent="0.25">
      <c r="A37" s="76" t="s">
        <v>84</v>
      </c>
      <c r="B37" s="45"/>
      <c r="C37" s="25"/>
      <c r="D37" s="29">
        <f t="shared" si="0"/>
        <v>0</v>
      </c>
      <c r="E37" s="45"/>
      <c r="F37" s="29">
        <f t="shared" si="1"/>
        <v>0</v>
      </c>
      <c r="G37" s="45"/>
    </row>
    <row r="38" spans="1:7" x14ac:dyDescent="0.25">
      <c r="A38" s="76" t="s">
        <v>85</v>
      </c>
      <c r="B38" s="45"/>
      <c r="C38" s="25"/>
      <c r="D38" s="29">
        <f t="shared" si="0"/>
        <v>0</v>
      </c>
      <c r="E38" s="45"/>
      <c r="F38" s="29">
        <f t="shared" si="1"/>
        <v>0</v>
      </c>
      <c r="G38" s="45"/>
    </row>
    <row r="39" spans="1:7" x14ac:dyDescent="0.25">
      <c r="A39" s="76" t="s">
        <v>86</v>
      </c>
      <c r="B39" s="45"/>
      <c r="C39" s="25"/>
      <c r="D39" s="29">
        <f t="shared" si="0"/>
        <v>0</v>
      </c>
      <c r="E39" s="45"/>
      <c r="F39" s="29">
        <f t="shared" si="1"/>
        <v>0</v>
      </c>
      <c r="G39" s="45"/>
    </row>
    <row r="40" spans="1:7" x14ac:dyDescent="0.25">
      <c r="A40" s="76" t="s">
        <v>112</v>
      </c>
      <c r="B40" s="46"/>
      <c r="C40" s="44"/>
      <c r="D40" s="29">
        <f t="shared" si="0"/>
        <v>0</v>
      </c>
      <c r="E40" s="46"/>
      <c r="F40" s="29">
        <f t="shared" si="1"/>
        <v>0</v>
      </c>
      <c r="G40" s="46"/>
    </row>
    <row r="41" spans="1:7" s="85" customFormat="1" x14ac:dyDescent="0.25">
      <c r="A41" s="82" t="s">
        <v>133</v>
      </c>
      <c r="B41" s="83">
        <f>SUM(B42:B45)</f>
        <v>0</v>
      </c>
      <c r="C41" s="84">
        <f>SUM(C42:C45)</f>
        <v>0</v>
      </c>
      <c r="D41" s="174">
        <f t="shared" si="0"/>
        <v>0</v>
      </c>
      <c r="E41" s="83">
        <f>SUM(E42:E45)</f>
        <v>0</v>
      </c>
      <c r="F41" s="173">
        <f t="shared" si="1"/>
        <v>0</v>
      </c>
      <c r="G41" s="83">
        <f>SUM(G42:G45)</f>
        <v>0</v>
      </c>
    </row>
    <row r="42" spans="1:7" x14ac:dyDescent="0.25">
      <c r="A42" s="76" t="s">
        <v>84</v>
      </c>
      <c r="B42" s="45"/>
      <c r="C42" s="25"/>
      <c r="D42" s="29">
        <f t="shared" si="0"/>
        <v>0</v>
      </c>
      <c r="E42" s="45"/>
      <c r="F42" s="29">
        <f t="shared" si="1"/>
        <v>0</v>
      </c>
      <c r="G42" s="45"/>
    </row>
    <row r="43" spans="1:7" x14ac:dyDescent="0.25">
      <c r="A43" s="76" t="s">
        <v>85</v>
      </c>
      <c r="B43" s="45"/>
      <c r="C43" s="25"/>
      <c r="D43" s="29">
        <f t="shared" si="0"/>
        <v>0</v>
      </c>
      <c r="E43" s="45"/>
      <c r="F43" s="29">
        <f t="shared" si="1"/>
        <v>0</v>
      </c>
      <c r="G43" s="45"/>
    </row>
    <row r="44" spans="1:7" x14ac:dyDescent="0.25">
      <c r="A44" s="76" t="s">
        <v>86</v>
      </c>
      <c r="B44" s="45"/>
      <c r="C44" s="25"/>
      <c r="D44" s="29">
        <f t="shared" si="0"/>
        <v>0</v>
      </c>
      <c r="E44" s="45"/>
      <c r="F44" s="29">
        <f t="shared" si="1"/>
        <v>0</v>
      </c>
      <c r="G44" s="45"/>
    </row>
    <row r="45" spans="1:7" ht="15.75" thickBot="1" x14ac:dyDescent="0.3">
      <c r="A45" s="76" t="s">
        <v>112</v>
      </c>
      <c r="B45" s="46"/>
      <c r="C45" s="26"/>
      <c r="D45" s="30">
        <f t="shared" si="0"/>
        <v>0</v>
      </c>
      <c r="E45" s="46"/>
      <c r="F45" s="79">
        <f t="shared" si="1"/>
        <v>0</v>
      </c>
      <c r="G45" s="46"/>
    </row>
    <row r="46" spans="1:7" ht="15.75" thickBot="1" x14ac:dyDescent="0.3">
      <c r="A46" s="169" t="s">
        <v>87</v>
      </c>
      <c r="B46" s="175">
        <f>B4+B5</f>
        <v>342100</v>
      </c>
      <c r="C46" s="175">
        <f>C4+C5</f>
        <v>87396.843760000003</v>
      </c>
      <c r="D46" s="176">
        <f t="shared" si="0"/>
        <v>1</v>
      </c>
      <c r="E46" s="175">
        <f>E4+E5</f>
        <v>20263.309999999998</v>
      </c>
      <c r="F46" s="177">
        <f t="shared" si="1"/>
        <v>1</v>
      </c>
      <c r="G46" s="175">
        <f>+G4+G5</f>
        <v>136840.34</v>
      </c>
    </row>
    <row r="47" spans="1:7" x14ac:dyDescent="0.25">
      <c r="A47" s="550" t="s">
        <v>138</v>
      </c>
      <c r="B47" s="549"/>
      <c r="C47" s="539"/>
      <c r="D47" s="539"/>
      <c r="E47" s="539"/>
      <c r="F47" s="539"/>
      <c r="G47" s="539"/>
    </row>
    <row r="48" spans="1:7" x14ac:dyDescent="0.25">
      <c r="A48" s="74"/>
      <c r="B48" s="74"/>
      <c r="C48" s="74"/>
      <c r="D48" s="74"/>
      <c r="E48" s="74"/>
      <c r="F48" s="74"/>
      <c r="G48" s="74"/>
    </row>
    <row r="49" spans="1:21" ht="15" customHeight="1" x14ac:dyDescent="0.25">
      <c r="A49" s="1040" t="s">
        <v>158</v>
      </c>
      <c r="B49" s="1040"/>
      <c r="C49" s="1040"/>
      <c r="D49" s="1040"/>
      <c r="E49" s="1040"/>
      <c r="F49" s="1040"/>
    </row>
    <row r="50" spans="1:21" ht="45" customHeight="1" x14ac:dyDescent="0.25">
      <c r="A50" s="449" t="s">
        <v>241</v>
      </c>
      <c r="B50" s="1007">
        <v>43854</v>
      </c>
      <c r="C50" s="1008"/>
      <c r="D50" s="1038"/>
      <c r="E50" s="1038"/>
      <c r="F50" s="1038"/>
    </row>
    <row r="51" spans="1:21" x14ac:dyDescent="0.25">
      <c r="A51" s="548"/>
    </row>
    <row r="62" spans="1:21" x14ac:dyDescent="0.25">
      <c r="U62" s="99"/>
    </row>
  </sheetData>
  <mergeCells count="4">
    <mergeCell ref="A1:G1"/>
    <mergeCell ref="B50:C50"/>
    <mergeCell ref="D50:F50"/>
    <mergeCell ref="A49:F49"/>
  </mergeCells>
  <pageMargins left="0.70866141732283472" right="0.70866141732283472" top="0.74803149606299213" bottom="0.74803149606299213" header="0.31496062992125984" footer="0.31496062992125984"/>
  <pageSetup scale="59" orientation="portrait" r:id="rId1"/>
  <headerFooter>
    <oddHeader>&amp;CLatvia-Lithuania-Belarus ENI CBC programme</oddHeader>
    <oddFooter>&amp;L&amp;"-,Italic"Progress Report&amp;R&amp;"-,Italic"Page &amp;P/&amp;N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76C4F-4921-49C0-BAD9-35A296F0A7CF}">
  <sheetPr>
    <tabColor theme="6" tint="0.59999389629810485"/>
    <pageSetUpPr fitToPage="1"/>
  </sheetPr>
  <dimension ref="A1:N97"/>
  <sheetViews>
    <sheetView showGridLines="0" zoomScale="80" zoomScaleNormal="80" workbookViewId="0">
      <selection activeCell="F41" sqref="F41"/>
    </sheetView>
  </sheetViews>
  <sheetFormatPr defaultColWidth="9.140625" defaultRowHeight="15" x14ac:dyDescent="0.25"/>
  <cols>
    <col min="1" max="1" width="3.7109375" style="348" customWidth="1"/>
    <col min="2" max="2" width="8.5703125" style="348" customWidth="1"/>
    <col min="3" max="3" width="20.28515625" style="348" customWidth="1"/>
    <col min="4" max="4" width="26.5703125" style="348" bestFit="1" customWidth="1"/>
    <col min="5" max="5" width="14.28515625" style="348" customWidth="1"/>
    <col min="6" max="6" width="17.42578125" style="348" customWidth="1"/>
    <col min="7" max="8" width="14.28515625" style="348" customWidth="1"/>
    <col min="9" max="9" width="10" style="348" customWidth="1"/>
    <col min="10" max="10" width="17.28515625" style="348" customWidth="1"/>
    <col min="11" max="11" width="11.42578125" style="348" customWidth="1"/>
    <col min="12" max="12" width="17" style="348" customWidth="1"/>
    <col min="13" max="13" width="14.28515625" style="348" customWidth="1"/>
    <col min="14" max="14" width="10.28515625" style="348" bestFit="1" customWidth="1"/>
    <col min="15" max="16384" width="9.140625" style="348"/>
  </cols>
  <sheetData>
    <row r="1" spans="1:14" ht="22.5" customHeight="1" x14ac:dyDescent="0.25">
      <c r="A1" s="810" t="s">
        <v>165</v>
      </c>
      <c r="B1" s="810"/>
      <c r="C1" s="810"/>
      <c r="D1" s="810"/>
      <c r="E1" s="810"/>
      <c r="F1" s="810"/>
      <c r="G1" s="810"/>
      <c r="H1" s="810"/>
      <c r="I1" s="810"/>
      <c r="J1" s="810"/>
      <c r="K1" s="810"/>
      <c r="L1" s="810"/>
      <c r="M1" s="810"/>
      <c r="N1" s="3"/>
    </row>
    <row r="2" spans="1:14" ht="15.75" thickBot="1" x14ac:dyDescent="0.3">
      <c r="B2" s="32"/>
      <c r="F2" s="557"/>
      <c r="G2" s="557"/>
      <c r="H2" s="557"/>
      <c r="I2" s="615"/>
      <c r="J2" s="531"/>
      <c r="K2" s="531"/>
      <c r="L2" s="531"/>
    </row>
    <row r="3" spans="1:14" ht="15" customHeight="1" x14ac:dyDescent="0.25">
      <c r="A3" s="1056" t="s">
        <v>166</v>
      </c>
      <c r="B3" s="1063" t="s">
        <v>144</v>
      </c>
      <c r="C3" s="1066" t="s">
        <v>167</v>
      </c>
      <c r="D3" s="1066" t="s">
        <v>168</v>
      </c>
      <c r="E3" s="1066" t="s">
        <v>93</v>
      </c>
      <c r="F3" s="1066" t="s">
        <v>94</v>
      </c>
      <c r="G3" s="1066" t="s">
        <v>145</v>
      </c>
      <c r="H3" s="1066" t="s">
        <v>95</v>
      </c>
      <c r="I3" s="1066" t="s">
        <v>169</v>
      </c>
      <c r="J3" s="1066" t="s">
        <v>96</v>
      </c>
      <c r="K3" s="1059" t="s">
        <v>136</v>
      </c>
      <c r="L3" s="1050" t="s">
        <v>97</v>
      </c>
      <c r="M3" s="1053" t="s">
        <v>98</v>
      </c>
    </row>
    <row r="4" spans="1:14" x14ac:dyDescent="0.25">
      <c r="A4" s="1057"/>
      <c r="B4" s="1064"/>
      <c r="C4" s="1067"/>
      <c r="D4" s="1067"/>
      <c r="E4" s="1067"/>
      <c r="F4" s="1067"/>
      <c r="G4" s="1067"/>
      <c r="H4" s="1067"/>
      <c r="I4" s="1067"/>
      <c r="J4" s="1067"/>
      <c r="K4" s="1060"/>
      <c r="L4" s="1051"/>
      <c r="M4" s="1054"/>
    </row>
    <row r="5" spans="1:14" x14ac:dyDescent="0.25">
      <c r="A5" s="1057"/>
      <c r="B5" s="1064"/>
      <c r="C5" s="1067"/>
      <c r="D5" s="1067"/>
      <c r="E5" s="1067"/>
      <c r="F5" s="1067"/>
      <c r="G5" s="1067"/>
      <c r="H5" s="1067"/>
      <c r="I5" s="1067"/>
      <c r="J5" s="1067"/>
      <c r="K5" s="1060"/>
      <c r="L5" s="1051"/>
      <c r="M5" s="1054"/>
    </row>
    <row r="6" spans="1:14" x14ac:dyDescent="0.25">
      <c r="A6" s="1057"/>
      <c r="B6" s="1064"/>
      <c r="C6" s="1067"/>
      <c r="D6" s="1067"/>
      <c r="E6" s="1067"/>
      <c r="F6" s="1067"/>
      <c r="G6" s="1067"/>
      <c r="H6" s="1067"/>
      <c r="I6" s="1067"/>
      <c r="J6" s="1067"/>
      <c r="K6" s="1060"/>
      <c r="L6" s="1051"/>
      <c r="M6" s="1054"/>
    </row>
    <row r="7" spans="1:14" x14ac:dyDescent="0.25">
      <c r="A7" s="1057"/>
      <c r="B7" s="1064"/>
      <c r="C7" s="1067"/>
      <c r="D7" s="1067"/>
      <c r="E7" s="1067"/>
      <c r="F7" s="1067"/>
      <c r="G7" s="1067"/>
      <c r="H7" s="1067"/>
      <c r="I7" s="1067"/>
      <c r="J7" s="1067"/>
      <c r="K7" s="1060"/>
      <c r="L7" s="1051"/>
      <c r="M7" s="1054"/>
    </row>
    <row r="8" spans="1:14" x14ac:dyDescent="0.25">
      <c r="A8" s="1057"/>
      <c r="B8" s="1064"/>
      <c r="C8" s="1067"/>
      <c r="D8" s="1067"/>
      <c r="E8" s="1067"/>
      <c r="F8" s="1067"/>
      <c r="G8" s="1067"/>
      <c r="H8" s="1067"/>
      <c r="I8" s="1067"/>
      <c r="J8" s="1067"/>
      <c r="K8" s="1060"/>
      <c r="L8" s="1051"/>
      <c r="M8" s="1054"/>
    </row>
    <row r="9" spans="1:14" ht="15.75" thickBot="1" x14ac:dyDescent="0.3">
      <c r="A9" s="1058"/>
      <c r="B9" s="1065"/>
      <c r="C9" s="1068"/>
      <c r="D9" s="1068"/>
      <c r="E9" s="1068"/>
      <c r="F9" s="1068"/>
      <c r="G9" s="1068"/>
      <c r="H9" s="1068"/>
      <c r="I9" s="1068"/>
      <c r="J9" s="1068"/>
      <c r="K9" s="1061"/>
      <c r="L9" s="1052"/>
      <c r="M9" s="1055"/>
    </row>
    <row r="10" spans="1:14" ht="15.75" thickBot="1" x14ac:dyDescent="0.3">
      <c r="A10" s="24">
        <v>1</v>
      </c>
      <c r="B10" s="91">
        <v>2</v>
      </c>
      <c r="C10" s="90">
        <v>3</v>
      </c>
      <c r="D10" s="90">
        <v>4</v>
      </c>
      <c r="E10" s="90">
        <v>5</v>
      </c>
      <c r="F10" s="90">
        <v>6</v>
      </c>
      <c r="G10" s="90">
        <v>7</v>
      </c>
      <c r="H10" s="90">
        <v>8</v>
      </c>
      <c r="I10" s="90">
        <v>9</v>
      </c>
      <c r="J10" s="90">
        <v>10</v>
      </c>
      <c r="K10" s="93">
        <v>11</v>
      </c>
      <c r="L10" s="24">
        <v>12</v>
      </c>
      <c r="M10" s="95">
        <v>13</v>
      </c>
    </row>
    <row r="11" spans="1:14" ht="42.6" customHeight="1" x14ac:dyDescent="0.25">
      <c r="A11" s="248">
        <v>1</v>
      </c>
      <c r="B11" s="1073" t="s">
        <v>213</v>
      </c>
      <c r="C11" s="1076" t="s">
        <v>580</v>
      </c>
      <c r="D11" s="246" t="s">
        <v>242</v>
      </c>
      <c r="E11" s="663">
        <v>43585</v>
      </c>
      <c r="F11" s="246" t="s">
        <v>391</v>
      </c>
      <c r="G11" s="88" t="s">
        <v>383</v>
      </c>
      <c r="H11" s="663">
        <v>43585</v>
      </c>
      <c r="I11" s="246" t="s">
        <v>216</v>
      </c>
      <c r="J11" s="89">
        <v>280.08</v>
      </c>
      <c r="K11" s="94">
        <v>1</v>
      </c>
      <c r="L11" s="96">
        <f t="shared" ref="L11:L22" si="0">ROUNDDOWN(( J11*K11), 2)</f>
        <v>280.08</v>
      </c>
      <c r="M11" s="183" t="s">
        <v>275</v>
      </c>
      <c r="N11" s="261">
        <f>+J11+J12+J13+J14+J15+J16</f>
        <v>1546.7399999999998</v>
      </c>
    </row>
    <row r="12" spans="1:14" ht="45" x14ac:dyDescent="0.25">
      <c r="A12" s="92">
        <v>2</v>
      </c>
      <c r="B12" s="1074"/>
      <c r="C12" s="855"/>
      <c r="D12" s="246" t="s">
        <v>243</v>
      </c>
      <c r="E12" s="663">
        <v>43616</v>
      </c>
      <c r="F12" s="246" t="s">
        <v>391</v>
      </c>
      <c r="G12" s="88" t="s">
        <v>383</v>
      </c>
      <c r="H12" s="663">
        <v>43616</v>
      </c>
      <c r="I12" s="246" t="s">
        <v>216</v>
      </c>
      <c r="J12" s="614">
        <v>280.08</v>
      </c>
      <c r="K12" s="94">
        <v>1</v>
      </c>
      <c r="L12" s="96">
        <f t="shared" si="0"/>
        <v>280.08</v>
      </c>
      <c r="M12" s="183" t="s">
        <v>275</v>
      </c>
      <c r="N12" s="262">
        <f>SUM(J17:J22)</f>
        <v>1149.23</v>
      </c>
    </row>
    <row r="13" spans="1:14" ht="45" x14ac:dyDescent="0.25">
      <c r="A13" s="248">
        <v>3</v>
      </c>
      <c r="B13" s="1074"/>
      <c r="C13" s="855"/>
      <c r="D13" s="246" t="s">
        <v>244</v>
      </c>
      <c r="E13" s="663">
        <v>43644</v>
      </c>
      <c r="F13" s="246" t="s">
        <v>391</v>
      </c>
      <c r="G13" s="88" t="s">
        <v>383</v>
      </c>
      <c r="H13" s="663">
        <v>43644</v>
      </c>
      <c r="I13" s="246" t="s">
        <v>216</v>
      </c>
      <c r="J13" s="614">
        <v>117.93</v>
      </c>
      <c r="K13" s="94">
        <v>1</v>
      </c>
      <c r="L13" s="96">
        <f t="shared" si="0"/>
        <v>117.93</v>
      </c>
      <c r="M13" s="183" t="s">
        <v>275</v>
      </c>
      <c r="N13" s="261">
        <f>SUM(J23:J24)</f>
        <v>0</v>
      </c>
    </row>
    <row r="14" spans="1:14" ht="45" x14ac:dyDescent="0.25">
      <c r="A14" s="248">
        <v>4</v>
      </c>
      <c r="B14" s="1074"/>
      <c r="C14" s="855"/>
      <c r="D14" s="246" t="s">
        <v>245</v>
      </c>
      <c r="E14" s="663">
        <v>43677</v>
      </c>
      <c r="F14" s="246" t="s">
        <v>391</v>
      </c>
      <c r="G14" s="88" t="s">
        <v>383</v>
      </c>
      <c r="H14" s="663">
        <v>43677</v>
      </c>
      <c r="I14" s="246" t="s">
        <v>216</v>
      </c>
      <c r="J14" s="614">
        <v>289.69</v>
      </c>
      <c r="K14" s="94">
        <v>1</v>
      </c>
      <c r="L14" s="96">
        <f t="shared" si="0"/>
        <v>289.69</v>
      </c>
      <c r="M14" s="183" t="s">
        <v>275</v>
      </c>
      <c r="N14" s="261" t="e">
        <f>SUM(#REF!)</f>
        <v>#REF!</v>
      </c>
    </row>
    <row r="15" spans="1:14" ht="45" x14ac:dyDescent="0.25">
      <c r="A15" s="92">
        <v>5</v>
      </c>
      <c r="B15" s="1074"/>
      <c r="C15" s="855"/>
      <c r="D15" s="246" t="s">
        <v>246</v>
      </c>
      <c r="E15" s="663">
        <v>43707</v>
      </c>
      <c r="F15" s="246" t="s">
        <v>391</v>
      </c>
      <c r="G15" s="88" t="s">
        <v>383</v>
      </c>
      <c r="H15" s="663">
        <v>43707</v>
      </c>
      <c r="I15" s="246" t="s">
        <v>216</v>
      </c>
      <c r="J15" s="614">
        <v>270.06</v>
      </c>
      <c r="K15" s="94">
        <v>1</v>
      </c>
      <c r="L15" s="96">
        <f t="shared" si="0"/>
        <v>270.06</v>
      </c>
      <c r="M15" s="183" t="s">
        <v>275</v>
      </c>
      <c r="N15" s="262" t="e">
        <f>+N14+N13+N12+N11</f>
        <v>#REF!</v>
      </c>
    </row>
    <row r="16" spans="1:14" ht="45" x14ac:dyDescent="0.25">
      <c r="A16" s="92">
        <v>6</v>
      </c>
      <c r="B16" s="1075"/>
      <c r="C16" s="874"/>
      <c r="D16" s="246" t="s">
        <v>247</v>
      </c>
      <c r="E16" s="663">
        <v>43738</v>
      </c>
      <c r="F16" s="246" t="s">
        <v>391</v>
      </c>
      <c r="G16" s="88" t="s">
        <v>383</v>
      </c>
      <c r="H16" s="663">
        <v>43738</v>
      </c>
      <c r="I16" s="246" t="s">
        <v>216</v>
      </c>
      <c r="J16" s="614">
        <v>308.89999999999998</v>
      </c>
      <c r="K16" s="94">
        <v>1</v>
      </c>
      <c r="L16" s="96">
        <f t="shared" si="0"/>
        <v>308.89999999999998</v>
      </c>
      <c r="M16" s="183" t="s">
        <v>275</v>
      </c>
      <c r="N16" s="261" t="e">
        <f>+N15-J42</f>
        <v>#REF!</v>
      </c>
    </row>
    <row r="17" spans="1:13" ht="45" x14ac:dyDescent="0.25">
      <c r="A17" s="92">
        <v>7</v>
      </c>
      <c r="B17" s="1077" t="s">
        <v>214</v>
      </c>
      <c r="C17" s="871" t="s">
        <v>581</v>
      </c>
      <c r="D17" s="246" t="s">
        <v>242</v>
      </c>
      <c r="E17" s="663">
        <v>43585</v>
      </c>
      <c r="F17" s="246" t="s">
        <v>391</v>
      </c>
      <c r="G17" s="88" t="s">
        <v>383</v>
      </c>
      <c r="H17" s="663">
        <v>43585</v>
      </c>
      <c r="I17" s="246" t="s">
        <v>216</v>
      </c>
      <c r="J17" s="614">
        <v>205.52</v>
      </c>
      <c r="K17" s="94">
        <v>1</v>
      </c>
      <c r="L17" s="96">
        <f t="shared" si="0"/>
        <v>205.52</v>
      </c>
      <c r="M17" s="183" t="s">
        <v>275</v>
      </c>
    </row>
    <row r="18" spans="1:13" ht="45" x14ac:dyDescent="0.25">
      <c r="A18" s="92">
        <v>8</v>
      </c>
      <c r="B18" s="1074"/>
      <c r="C18" s="855"/>
      <c r="D18" s="246" t="s">
        <v>243</v>
      </c>
      <c r="E18" s="663">
        <v>43616</v>
      </c>
      <c r="F18" s="246" t="s">
        <v>391</v>
      </c>
      <c r="G18" s="88" t="s">
        <v>383</v>
      </c>
      <c r="H18" s="663">
        <v>43616</v>
      </c>
      <c r="I18" s="246" t="s">
        <v>216</v>
      </c>
      <c r="J18" s="614">
        <v>205.52</v>
      </c>
      <c r="K18" s="94">
        <v>1</v>
      </c>
      <c r="L18" s="96">
        <f t="shared" si="0"/>
        <v>205.52</v>
      </c>
      <c r="M18" s="183" t="s">
        <v>275</v>
      </c>
    </row>
    <row r="19" spans="1:13" ht="45" x14ac:dyDescent="0.25">
      <c r="A19" s="92">
        <v>9</v>
      </c>
      <c r="B19" s="1074"/>
      <c r="C19" s="855"/>
      <c r="D19" s="246" t="s">
        <v>244</v>
      </c>
      <c r="E19" s="663">
        <v>43644</v>
      </c>
      <c r="F19" s="246" t="s">
        <v>391</v>
      </c>
      <c r="G19" s="88" t="s">
        <v>383</v>
      </c>
      <c r="H19" s="663">
        <v>43644</v>
      </c>
      <c r="I19" s="246" t="s">
        <v>216</v>
      </c>
      <c r="J19" s="614">
        <v>121.63</v>
      </c>
      <c r="K19" s="94">
        <v>1</v>
      </c>
      <c r="L19" s="96">
        <f t="shared" si="0"/>
        <v>121.63</v>
      </c>
      <c r="M19" s="183" t="s">
        <v>275</v>
      </c>
    </row>
    <row r="20" spans="1:13" ht="45" x14ac:dyDescent="0.25">
      <c r="A20" s="92">
        <v>10</v>
      </c>
      <c r="B20" s="1074"/>
      <c r="C20" s="855"/>
      <c r="D20" s="246" t="s">
        <v>245</v>
      </c>
      <c r="E20" s="663">
        <v>43677</v>
      </c>
      <c r="F20" s="246" t="s">
        <v>391</v>
      </c>
      <c r="G20" s="88" t="s">
        <v>383</v>
      </c>
      <c r="H20" s="663">
        <v>43677</v>
      </c>
      <c r="I20" s="246" t="s">
        <v>216</v>
      </c>
      <c r="J20" s="614">
        <v>205.52</v>
      </c>
      <c r="K20" s="94">
        <v>1</v>
      </c>
      <c r="L20" s="96">
        <f t="shared" si="0"/>
        <v>205.52</v>
      </c>
      <c r="M20" s="183" t="s">
        <v>275</v>
      </c>
    </row>
    <row r="21" spans="1:13" ht="45" x14ac:dyDescent="0.25">
      <c r="A21" s="92">
        <v>11</v>
      </c>
      <c r="B21" s="1074"/>
      <c r="C21" s="855"/>
      <c r="D21" s="246" t="s">
        <v>246</v>
      </c>
      <c r="E21" s="663">
        <v>43707</v>
      </c>
      <c r="F21" s="246" t="s">
        <v>391</v>
      </c>
      <c r="G21" s="88" t="s">
        <v>383</v>
      </c>
      <c r="H21" s="663">
        <v>43707</v>
      </c>
      <c r="I21" s="246" t="s">
        <v>216</v>
      </c>
      <c r="J21" s="614">
        <v>205.52</v>
      </c>
      <c r="K21" s="94">
        <v>1</v>
      </c>
      <c r="L21" s="96">
        <f t="shared" si="0"/>
        <v>205.52</v>
      </c>
      <c r="M21" s="183" t="s">
        <v>275</v>
      </c>
    </row>
    <row r="22" spans="1:13" ht="45" x14ac:dyDescent="0.25">
      <c r="A22" s="92">
        <v>12</v>
      </c>
      <c r="B22" s="1075"/>
      <c r="C22" s="874"/>
      <c r="D22" s="246" t="s">
        <v>247</v>
      </c>
      <c r="E22" s="663">
        <v>43738</v>
      </c>
      <c r="F22" s="246" t="s">
        <v>391</v>
      </c>
      <c r="G22" s="88" t="s">
        <v>383</v>
      </c>
      <c r="H22" s="663">
        <v>43738</v>
      </c>
      <c r="I22" s="246" t="s">
        <v>216</v>
      </c>
      <c r="J22" s="614">
        <v>205.52</v>
      </c>
      <c r="K22" s="94">
        <v>1</v>
      </c>
      <c r="L22" s="96">
        <f t="shared" si="0"/>
        <v>205.52</v>
      </c>
      <c r="M22" s="183" t="s">
        <v>275</v>
      </c>
    </row>
    <row r="23" spans="1:13" ht="14.45" customHeight="1" x14ac:dyDescent="0.25">
      <c r="A23" s="92">
        <v>13</v>
      </c>
      <c r="B23" s="613" t="s">
        <v>215</v>
      </c>
      <c r="C23" s="612"/>
      <c r="D23" s="611"/>
      <c r="E23" s="664"/>
      <c r="F23" s="233"/>
      <c r="G23" s="236"/>
      <c r="H23" s="664"/>
      <c r="I23" s="233"/>
      <c r="J23" s="610"/>
      <c r="K23" s="322"/>
      <c r="L23" s="318"/>
      <c r="M23" s="609" t="s">
        <v>275</v>
      </c>
    </row>
    <row r="24" spans="1:13" ht="15.75" thickBot="1" x14ac:dyDescent="0.3">
      <c r="A24" s="608">
        <v>14</v>
      </c>
      <c r="B24" s="607" t="s">
        <v>390</v>
      </c>
      <c r="C24" s="606"/>
      <c r="D24" s="266"/>
      <c r="E24" s="665"/>
      <c r="F24" s="587"/>
      <c r="G24" s="569"/>
      <c r="H24" s="665"/>
      <c r="I24" s="587"/>
      <c r="J24" s="605"/>
      <c r="K24" s="604"/>
      <c r="L24" s="603"/>
      <c r="M24" s="583" t="s">
        <v>275</v>
      </c>
    </row>
    <row r="25" spans="1:13" ht="45" x14ac:dyDescent="0.25">
      <c r="A25" s="92">
        <v>21</v>
      </c>
      <c r="B25" s="1069" t="s">
        <v>253</v>
      </c>
      <c r="C25" s="1071" t="s">
        <v>582</v>
      </c>
      <c r="D25" s="601" t="s">
        <v>254</v>
      </c>
      <c r="E25" s="666">
        <v>43555</v>
      </c>
      <c r="F25" s="354" t="s">
        <v>387</v>
      </c>
      <c r="G25" s="88" t="s">
        <v>383</v>
      </c>
      <c r="H25" s="672">
        <v>43558</v>
      </c>
      <c r="I25" s="353" t="s">
        <v>256</v>
      </c>
      <c r="J25" s="355">
        <v>502.4</v>
      </c>
      <c r="K25" s="599">
        <v>0.41220000000000001</v>
      </c>
      <c r="L25" s="356">
        <f t="shared" ref="L25:L41" si="1">ROUNDDOWN(( J25*K25), 2)</f>
        <v>207.08</v>
      </c>
      <c r="M25" s="602" t="s">
        <v>274</v>
      </c>
    </row>
    <row r="26" spans="1:13" ht="45" x14ac:dyDescent="0.25">
      <c r="A26" s="247">
        <v>22</v>
      </c>
      <c r="B26" s="1069"/>
      <c r="C26" s="1072"/>
      <c r="D26" s="601" t="s">
        <v>257</v>
      </c>
      <c r="E26" s="666">
        <v>43585</v>
      </c>
      <c r="F26" s="354" t="s">
        <v>387</v>
      </c>
      <c r="G26" s="88" t="s">
        <v>383</v>
      </c>
      <c r="H26" s="666">
        <v>43599</v>
      </c>
      <c r="I26" s="353" t="s">
        <v>256</v>
      </c>
      <c r="J26" s="355">
        <v>495.03</v>
      </c>
      <c r="K26" s="599">
        <v>0.41833999999999999</v>
      </c>
      <c r="L26" s="356">
        <f t="shared" si="1"/>
        <v>207.09</v>
      </c>
      <c r="M26" s="321" t="s">
        <v>274</v>
      </c>
    </row>
    <row r="27" spans="1:13" ht="45" x14ac:dyDescent="0.25">
      <c r="A27" s="247">
        <v>23</v>
      </c>
      <c r="B27" s="1069"/>
      <c r="C27" s="1072"/>
      <c r="D27" s="601" t="s">
        <v>258</v>
      </c>
      <c r="E27" s="666">
        <v>43616</v>
      </c>
      <c r="F27" s="354" t="s">
        <v>387</v>
      </c>
      <c r="G27" s="88" t="s">
        <v>383</v>
      </c>
      <c r="H27" s="666">
        <v>43622</v>
      </c>
      <c r="I27" s="353" t="s">
        <v>256</v>
      </c>
      <c r="J27" s="355">
        <v>486.93</v>
      </c>
      <c r="K27" s="599">
        <v>0.42526000000000003</v>
      </c>
      <c r="L27" s="356">
        <f t="shared" si="1"/>
        <v>207.07</v>
      </c>
      <c r="M27" s="321" t="s">
        <v>274</v>
      </c>
    </row>
    <row r="28" spans="1:13" ht="44.25" customHeight="1" thickBot="1" x14ac:dyDescent="0.3">
      <c r="A28" s="247">
        <v>24</v>
      </c>
      <c r="B28" s="1069"/>
      <c r="C28" s="1072"/>
      <c r="D28" s="601" t="s">
        <v>259</v>
      </c>
      <c r="E28" s="666">
        <v>43646</v>
      </c>
      <c r="F28" s="354" t="s">
        <v>387</v>
      </c>
      <c r="G28" s="88" t="s">
        <v>383</v>
      </c>
      <c r="H28" s="666">
        <v>43662</v>
      </c>
      <c r="I28" s="353" t="s">
        <v>256</v>
      </c>
      <c r="J28" s="355">
        <v>481.82</v>
      </c>
      <c r="K28" s="599">
        <v>0.42981000000000003</v>
      </c>
      <c r="L28" s="356">
        <f t="shared" si="1"/>
        <v>207.09</v>
      </c>
      <c r="M28" s="321" t="s">
        <v>274</v>
      </c>
    </row>
    <row r="29" spans="1:13" ht="45" x14ac:dyDescent="0.25">
      <c r="A29" s="1062">
        <v>25</v>
      </c>
      <c r="B29" s="1069"/>
      <c r="C29" s="1072"/>
      <c r="D29" s="601" t="s">
        <v>260</v>
      </c>
      <c r="E29" s="666">
        <v>43677</v>
      </c>
      <c r="F29" s="354" t="s">
        <v>387</v>
      </c>
      <c r="G29" s="88" t="s">
        <v>383</v>
      </c>
      <c r="H29" s="666">
        <v>43693</v>
      </c>
      <c r="I29" s="353" t="s">
        <v>261</v>
      </c>
      <c r="J29" s="355">
        <v>479.81</v>
      </c>
      <c r="K29" s="599">
        <v>0.43160999999999999</v>
      </c>
      <c r="L29" s="356">
        <f t="shared" si="1"/>
        <v>207.09</v>
      </c>
      <c r="M29" s="321" t="s">
        <v>274</v>
      </c>
    </row>
    <row r="30" spans="1:13" ht="45" x14ac:dyDescent="0.25">
      <c r="A30" s="1042"/>
      <c r="B30" s="1070"/>
      <c r="C30" s="1072"/>
      <c r="D30" s="601" t="s">
        <v>262</v>
      </c>
      <c r="E30" s="666">
        <v>43708</v>
      </c>
      <c r="F30" s="354" t="s">
        <v>387</v>
      </c>
      <c r="G30" s="88" t="s">
        <v>383</v>
      </c>
      <c r="H30" s="666">
        <v>43717</v>
      </c>
      <c r="I30" s="353" t="s">
        <v>256</v>
      </c>
      <c r="J30" s="355">
        <v>468.37</v>
      </c>
      <c r="K30" s="599">
        <v>0.44214999999999999</v>
      </c>
      <c r="L30" s="356">
        <f t="shared" si="1"/>
        <v>207.08</v>
      </c>
      <c r="M30" s="321" t="s">
        <v>274</v>
      </c>
    </row>
    <row r="31" spans="1:13" ht="105" customHeight="1" x14ac:dyDescent="0.25">
      <c r="A31" s="1042"/>
      <c r="B31" s="1047" t="s">
        <v>263</v>
      </c>
      <c r="C31" s="1049" t="s">
        <v>583</v>
      </c>
      <c r="D31" s="450" t="s">
        <v>254</v>
      </c>
      <c r="E31" s="667">
        <v>43555</v>
      </c>
      <c r="F31" s="354" t="s">
        <v>387</v>
      </c>
      <c r="G31" s="236" t="s">
        <v>383</v>
      </c>
      <c r="H31" s="673" t="s">
        <v>255</v>
      </c>
      <c r="I31" s="450" t="s">
        <v>256</v>
      </c>
      <c r="J31" s="358">
        <v>340.49</v>
      </c>
      <c r="K31" s="600">
        <v>0.41220000000000001</v>
      </c>
      <c r="L31" s="357">
        <f t="shared" si="1"/>
        <v>140.34</v>
      </c>
      <c r="M31" s="321" t="s">
        <v>274</v>
      </c>
    </row>
    <row r="32" spans="1:13" ht="45" x14ac:dyDescent="0.25">
      <c r="A32" s="1042"/>
      <c r="B32" s="1048"/>
      <c r="C32" s="760"/>
      <c r="D32" s="353" t="s">
        <v>257</v>
      </c>
      <c r="E32" s="666">
        <v>43585</v>
      </c>
      <c r="F32" s="354" t="s">
        <v>387</v>
      </c>
      <c r="G32" s="88" t="s">
        <v>383</v>
      </c>
      <c r="H32" s="666">
        <v>43599</v>
      </c>
      <c r="I32" s="353" t="s">
        <v>256</v>
      </c>
      <c r="J32" s="355">
        <v>335.5</v>
      </c>
      <c r="K32" s="599">
        <v>0.41833999999999999</v>
      </c>
      <c r="L32" s="356">
        <f t="shared" si="1"/>
        <v>140.35</v>
      </c>
      <c r="M32" s="321" t="s">
        <v>274</v>
      </c>
    </row>
    <row r="33" spans="1:13" ht="45" x14ac:dyDescent="0.25">
      <c r="A33" s="1042"/>
      <c r="B33" s="1048"/>
      <c r="C33" s="760"/>
      <c r="D33" s="353" t="s">
        <v>258</v>
      </c>
      <c r="E33" s="666">
        <v>43616</v>
      </c>
      <c r="F33" s="354" t="s">
        <v>387</v>
      </c>
      <c r="G33" s="88" t="s">
        <v>383</v>
      </c>
      <c r="H33" s="666">
        <v>43622</v>
      </c>
      <c r="I33" s="353" t="s">
        <v>256</v>
      </c>
      <c r="J33" s="355">
        <v>330</v>
      </c>
      <c r="K33" s="599">
        <v>0.42526000000000003</v>
      </c>
      <c r="L33" s="356">
        <f t="shared" si="1"/>
        <v>140.33000000000001</v>
      </c>
      <c r="M33" s="321" t="s">
        <v>274</v>
      </c>
    </row>
    <row r="34" spans="1:13" ht="45" x14ac:dyDescent="0.25">
      <c r="A34" s="1044"/>
      <c r="B34" s="1048"/>
      <c r="C34" s="760"/>
      <c r="D34" s="353" t="s">
        <v>259</v>
      </c>
      <c r="E34" s="666">
        <v>43646</v>
      </c>
      <c r="F34" s="354" t="s">
        <v>387</v>
      </c>
      <c r="G34" s="88" t="s">
        <v>383</v>
      </c>
      <c r="H34" s="666">
        <v>43662</v>
      </c>
      <c r="I34" s="353" t="s">
        <v>256</v>
      </c>
      <c r="J34" s="355">
        <v>326.54000000000002</v>
      </c>
      <c r="K34" s="599">
        <v>0.42981000000000003</v>
      </c>
      <c r="L34" s="356">
        <f t="shared" si="1"/>
        <v>140.35</v>
      </c>
      <c r="M34" s="321" t="s">
        <v>274</v>
      </c>
    </row>
    <row r="35" spans="1:13" ht="79.5" customHeight="1" x14ac:dyDescent="0.25">
      <c r="A35" s="1041">
        <v>26</v>
      </c>
      <c r="B35" s="1048"/>
      <c r="C35" s="760"/>
      <c r="D35" s="353" t="s">
        <v>260</v>
      </c>
      <c r="E35" s="666">
        <v>43677</v>
      </c>
      <c r="F35" s="354" t="s">
        <v>387</v>
      </c>
      <c r="G35" s="88" t="s">
        <v>383</v>
      </c>
      <c r="H35" s="666">
        <v>43693</v>
      </c>
      <c r="I35" s="353"/>
      <c r="J35" s="355">
        <v>325.18</v>
      </c>
      <c r="K35" s="599">
        <v>0.43160999999999999</v>
      </c>
      <c r="L35" s="356">
        <f t="shared" si="1"/>
        <v>140.35</v>
      </c>
      <c r="M35" s="321" t="s">
        <v>274</v>
      </c>
    </row>
    <row r="36" spans="1:13" ht="45.75" thickBot="1" x14ac:dyDescent="0.3">
      <c r="A36" s="1045"/>
      <c r="B36" s="1048"/>
      <c r="C36" s="760"/>
      <c r="D36" s="598" t="s">
        <v>262</v>
      </c>
      <c r="E36" s="668">
        <v>43708</v>
      </c>
      <c r="F36" s="315" t="s">
        <v>387</v>
      </c>
      <c r="G36" s="316" t="s">
        <v>383</v>
      </c>
      <c r="H36" s="674">
        <v>43717</v>
      </c>
      <c r="I36" s="448" t="s">
        <v>256</v>
      </c>
      <c r="J36" s="597">
        <v>317.42</v>
      </c>
      <c r="K36" s="596">
        <v>0.44214999999999999</v>
      </c>
      <c r="L36" s="359">
        <f t="shared" si="1"/>
        <v>140.34</v>
      </c>
      <c r="M36" s="595" t="s">
        <v>274</v>
      </c>
    </row>
    <row r="37" spans="1:13" ht="45" x14ac:dyDescent="0.25">
      <c r="A37" s="1045"/>
      <c r="B37" s="582" t="s">
        <v>265</v>
      </c>
      <c r="C37" s="594" t="s">
        <v>584</v>
      </c>
      <c r="D37" s="579" t="s">
        <v>266</v>
      </c>
      <c r="E37" s="669">
        <v>43585</v>
      </c>
      <c r="F37" s="577" t="s">
        <v>389</v>
      </c>
      <c r="G37" s="577" t="s">
        <v>383</v>
      </c>
      <c r="H37" s="669" t="s">
        <v>268</v>
      </c>
      <c r="I37" s="576" t="s">
        <v>216</v>
      </c>
      <c r="J37" s="593">
        <v>800</v>
      </c>
      <c r="K37" s="592">
        <v>1</v>
      </c>
      <c r="L37" s="591">
        <f t="shared" si="1"/>
        <v>800</v>
      </c>
      <c r="M37" s="572" t="s">
        <v>269</v>
      </c>
    </row>
    <row r="38" spans="1:13" ht="81" customHeight="1" thickBot="1" x14ac:dyDescent="0.3">
      <c r="A38" s="1045"/>
      <c r="B38" s="590" t="s">
        <v>270</v>
      </c>
      <c r="C38" s="589" t="s">
        <v>585</v>
      </c>
      <c r="D38" s="588" t="s">
        <v>266</v>
      </c>
      <c r="E38" s="665">
        <v>43585</v>
      </c>
      <c r="F38" s="569" t="s">
        <v>389</v>
      </c>
      <c r="G38" s="569" t="s">
        <v>267</v>
      </c>
      <c r="H38" s="665" t="s">
        <v>268</v>
      </c>
      <c r="I38" s="587" t="s">
        <v>216</v>
      </c>
      <c r="J38" s="586">
        <v>433.33</v>
      </c>
      <c r="K38" s="585">
        <v>1</v>
      </c>
      <c r="L38" s="584">
        <f t="shared" si="1"/>
        <v>433.33</v>
      </c>
      <c r="M38" s="583" t="s">
        <v>269</v>
      </c>
    </row>
    <row r="39" spans="1:13" ht="135" x14ac:dyDescent="0.25">
      <c r="A39" s="1045"/>
      <c r="B39" s="582" t="s">
        <v>271</v>
      </c>
      <c r="C39" s="581" t="s">
        <v>579</v>
      </c>
      <c r="D39" s="580" t="s">
        <v>388</v>
      </c>
      <c r="E39" s="669">
        <v>43644</v>
      </c>
      <c r="F39" s="578" t="s">
        <v>578</v>
      </c>
      <c r="G39" s="577" t="s">
        <v>383</v>
      </c>
      <c r="H39" s="669" t="s">
        <v>272</v>
      </c>
      <c r="I39" s="576" t="s">
        <v>216</v>
      </c>
      <c r="J39" s="575">
        <v>218.3</v>
      </c>
      <c r="K39" s="574">
        <v>1</v>
      </c>
      <c r="L39" s="573">
        <f t="shared" si="1"/>
        <v>218.3</v>
      </c>
      <c r="M39" s="572" t="s">
        <v>269</v>
      </c>
    </row>
    <row r="40" spans="1:13" ht="75.75" thickBot="1" x14ac:dyDescent="0.3">
      <c r="A40" s="1046"/>
      <c r="B40" s="571" t="s">
        <v>264</v>
      </c>
      <c r="C40" s="570" t="s">
        <v>586</v>
      </c>
      <c r="D40" s="675" t="s">
        <v>587</v>
      </c>
      <c r="E40" s="670">
        <v>43738</v>
      </c>
      <c r="F40" s="568" t="s">
        <v>387</v>
      </c>
      <c r="G40" s="569" t="s">
        <v>383</v>
      </c>
      <c r="H40" s="670">
        <v>43738</v>
      </c>
      <c r="I40" s="568" t="s">
        <v>261</v>
      </c>
      <c r="J40" s="567">
        <v>68</v>
      </c>
      <c r="K40" s="566">
        <v>0.43698999999999999</v>
      </c>
      <c r="L40" s="565">
        <f t="shared" si="1"/>
        <v>29.71</v>
      </c>
      <c r="M40" s="564" t="s">
        <v>274</v>
      </c>
    </row>
    <row r="41" spans="1:13" ht="69" customHeight="1" thickBot="1" x14ac:dyDescent="0.3">
      <c r="A41" s="248">
        <v>27</v>
      </c>
      <c r="B41" s="563" t="s">
        <v>386</v>
      </c>
      <c r="C41" s="562" t="s">
        <v>248</v>
      </c>
      <c r="D41" s="263" t="s">
        <v>385</v>
      </c>
      <c r="E41" s="671">
        <v>43592</v>
      </c>
      <c r="F41" s="88" t="s">
        <v>384</v>
      </c>
      <c r="G41" s="88" t="s">
        <v>383</v>
      </c>
      <c r="H41" s="663" t="s">
        <v>273</v>
      </c>
      <c r="I41" s="246" t="s">
        <v>216</v>
      </c>
      <c r="J41" s="264">
        <v>152.97</v>
      </c>
      <c r="K41" s="326">
        <v>1</v>
      </c>
      <c r="L41" s="561">
        <f t="shared" si="1"/>
        <v>152.97</v>
      </c>
      <c r="M41" s="183" t="s">
        <v>269</v>
      </c>
    </row>
    <row r="42" spans="1:13" ht="76.5" customHeight="1" thickBot="1" x14ac:dyDescent="0.3">
      <c r="A42" s="248">
        <v>28</v>
      </c>
      <c r="B42" s="168"/>
      <c r="C42" s="168"/>
      <c r="D42" s="168"/>
      <c r="E42" s="168"/>
      <c r="F42" s="168"/>
      <c r="G42" s="168"/>
      <c r="H42" s="168"/>
      <c r="I42" s="168"/>
      <c r="J42" s="320">
        <f>SUM(J11:J41)</f>
        <v>9258.0599999999977</v>
      </c>
      <c r="K42" s="319"/>
      <c r="L42" s="320">
        <f>SUM(L11:L41)</f>
        <v>6414.840000000002</v>
      </c>
      <c r="M42" s="168"/>
    </row>
    <row r="43" spans="1:13" ht="63.75" customHeight="1" x14ac:dyDescent="0.25">
      <c r="A43" s="92">
        <v>36</v>
      </c>
      <c r="C43" s="1040" t="s">
        <v>158</v>
      </c>
      <c r="D43" s="1040"/>
      <c r="E43" s="1040"/>
      <c r="F43" s="1040"/>
      <c r="G43" s="1040"/>
      <c r="H43" s="1040"/>
      <c r="I43" s="1040"/>
      <c r="J43" s="1040"/>
      <c r="K43" s="1040"/>
      <c r="L43" s="560"/>
      <c r="M43" s="560"/>
    </row>
    <row r="44" spans="1:13" ht="72.75" customHeight="1" x14ac:dyDescent="0.25">
      <c r="A44" s="92">
        <v>37</v>
      </c>
      <c r="C44" s="1078" t="s">
        <v>382</v>
      </c>
      <c r="D44" s="1078"/>
      <c r="E44" s="1078"/>
      <c r="F44" s="1078"/>
      <c r="G44" s="1078"/>
      <c r="H44" s="1079" t="s">
        <v>381</v>
      </c>
      <c r="I44" s="1078"/>
      <c r="J44" s="1078"/>
      <c r="K44" s="1078"/>
      <c r="L44" s="559"/>
      <c r="M44" s="559"/>
    </row>
    <row r="45" spans="1:13" ht="58.5" customHeight="1" x14ac:dyDescent="0.25">
      <c r="A45" s="92">
        <v>38</v>
      </c>
    </row>
    <row r="46" spans="1:13" ht="60" customHeight="1" x14ac:dyDescent="0.25">
      <c r="A46" s="92">
        <v>39</v>
      </c>
    </row>
    <row r="47" spans="1:13" ht="53.25" customHeight="1" x14ac:dyDescent="0.25">
      <c r="A47" s="92">
        <v>40</v>
      </c>
    </row>
    <row r="48" spans="1:13" ht="66" customHeight="1" x14ac:dyDescent="0.25">
      <c r="A48" s="92">
        <v>41</v>
      </c>
    </row>
    <row r="49" spans="1:1" ht="231" customHeight="1" x14ac:dyDescent="0.25">
      <c r="A49" s="92">
        <v>42</v>
      </c>
    </row>
    <row r="50" spans="1:1" ht="285" customHeight="1" x14ac:dyDescent="0.25">
      <c r="A50" s="314">
        <v>43</v>
      </c>
    </row>
    <row r="51" spans="1:1" ht="270" customHeight="1" x14ac:dyDescent="0.25">
      <c r="A51" s="1041">
        <v>44</v>
      </c>
    </row>
    <row r="52" spans="1:1" ht="243" customHeight="1" x14ac:dyDescent="0.25">
      <c r="A52" s="1044"/>
    </row>
    <row r="53" spans="1:1" ht="409.6" customHeight="1" x14ac:dyDescent="0.25">
      <c r="A53" s="1041">
        <v>45</v>
      </c>
    </row>
    <row r="54" spans="1:1" x14ac:dyDescent="0.25">
      <c r="A54" s="1044"/>
    </row>
    <row r="55" spans="1:1" ht="28.5" customHeight="1" x14ac:dyDescent="0.25">
      <c r="A55" s="317">
        <v>46</v>
      </c>
    </row>
    <row r="56" spans="1:1" x14ac:dyDescent="0.25">
      <c r="A56" s="1041">
        <v>47</v>
      </c>
    </row>
    <row r="57" spans="1:1" x14ac:dyDescent="0.25">
      <c r="A57" s="1042"/>
    </row>
    <row r="58" spans="1:1" ht="93" customHeight="1" x14ac:dyDescent="0.25">
      <c r="A58" s="1044"/>
    </row>
    <row r="59" spans="1:1" x14ac:dyDescent="0.25">
      <c r="A59" s="317">
        <v>48</v>
      </c>
    </row>
    <row r="60" spans="1:1" x14ac:dyDescent="0.25">
      <c r="A60" s="247">
        <v>49</v>
      </c>
    </row>
    <row r="61" spans="1:1" x14ac:dyDescent="0.25">
      <c r="A61" s="92">
        <v>50</v>
      </c>
    </row>
    <row r="62" spans="1:1" ht="146.25" customHeight="1" x14ac:dyDescent="0.25">
      <c r="A62" s="92">
        <v>51</v>
      </c>
    </row>
    <row r="63" spans="1:1" x14ac:dyDescent="0.25">
      <c r="A63" s="92">
        <v>52</v>
      </c>
    </row>
    <row r="64" spans="1:1" x14ac:dyDescent="0.25">
      <c r="A64" s="92">
        <v>53</v>
      </c>
    </row>
    <row r="65" spans="1:1" x14ac:dyDescent="0.25">
      <c r="A65" s="92">
        <v>54</v>
      </c>
    </row>
    <row r="66" spans="1:1" ht="258.75" customHeight="1" x14ac:dyDescent="0.25">
      <c r="A66" s="92">
        <v>55</v>
      </c>
    </row>
    <row r="67" spans="1:1" x14ac:dyDescent="0.25">
      <c r="A67" s="92">
        <v>56</v>
      </c>
    </row>
    <row r="68" spans="1:1" x14ac:dyDescent="0.25">
      <c r="A68" s="92">
        <v>57</v>
      </c>
    </row>
    <row r="69" spans="1:1" x14ac:dyDescent="0.25">
      <c r="A69" s="92">
        <v>58</v>
      </c>
    </row>
    <row r="70" spans="1:1" x14ac:dyDescent="0.25">
      <c r="A70" s="247">
        <v>59</v>
      </c>
    </row>
    <row r="71" spans="1:1" ht="30" customHeight="1" x14ac:dyDescent="0.25">
      <c r="A71" s="1041">
        <v>60</v>
      </c>
    </row>
    <row r="72" spans="1:1" x14ac:dyDescent="0.25">
      <c r="A72" s="1044"/>
    </row>
    <row r="73" spans="1:1" x14ac:dyDescent="0.25">
      <c r="A73" s="317">
        <v>61</v>
      </c>
    </row>
    <row r="74" spans="1:1" ht="234" customHeight="1" x14ac:dyDescent="0.25">
      <c r="A74" s="317">
        <v>62</v>
      </c>
    </row>
    <row r="75" spans="1:1" ht="394.5" customHeight="1" x14ac:dyDescent="0.25">
      <c r="A75" s="247">
        <v>63</v>
      </c>
    </row>
    <row r="76" spans="1:1" ht="202.5" customHeight="1" x14ac:dyDescent="0.25">
      <c r="A76" s="247">
        <v>64</v>
      </c>
    </row>
    <row r="77" spans="1:1" x14ac:dyDescent="0.25">
      <c r="A77" s="247">
        <v>65</v>
      </c>
    </row>
    <row r="78" spans="1:1" x14ac:dyDescent="0.25">
      <c r="A78" s="247">
        <v>66</v>
      </c>
    </row>
    <row r="79" spans="1:1" ht="296.25" customHeight="1" x14ac:dyDescent="0.25">
      <c r="A79" s="247">
        <v>67</v>
      </c>
    </row>
    <row r="80" spans="1:1" ht="90" customHeight="1" x14ac:dyDescent="0.25">
      <c r="A80" s="317">
        <v>68</v>
      </c>
    </row>
    <row r="81" spans="1:1" ht="181.5" customHeight="1" x14ac:dyDescent="0.25">
      <c r="A81" s="317">
        <v>69</v>
      </c>
    </row>
    <row r="82" spans="1:1" x14ac:dyDescent="0.25">
      <c r="A82" s="1041">
        <v>70</v>
      </c>
    </row>
    <row r="83" spans="1:1" x14ac:dyDescent="0.25">
      <c r="A83" s="1042"/>
    </row>
    <row r="84" spans="1:1" x14ac:dyDescent="0.25">
      <c r="A84" s="1042"/>
    </row>
    <row r="85" spans="1:1" x14ac:dyDescent="0.25">
      <c r="A85" s="1042"/>
    </row>
    <row r="86" spans="1:1" x14ac:dyDescent="0.25">
      <c r="A86" s="1042"/>
    </row>
    <row r="87" spans="1:1" ht="15.75" thickBot="1" x14ac:dyDescent="0.3">
      <c r="A87" s="1043"/>
    </row>
    <row r="88" spans="1:1" ht="15.75" thickBot="1" x14ac:dyDescent="0.3">
      <c r="A88" s="168"/>
    </row>
    <row r="90" spans="1:1" x14ac:dyDescent="0.25">
      <c r="A90" s="348" t="s">
        <v>170</v>
      </c>
    </row>
    <row r="91" spans="1:1" x14ac:dyDescent="0.25">
      <c r="A91" s="348" t="s">
        <v>103</v>
      </c>
    </row>
    <row r="97" ht="28.5" customHeight="1" x14ac:dyDescent="0.25"/>
  </sheetData>
  <protectedRanges>
    <protectedRange sqref="M43:M52" name="rowsHRt_10_1_1_3"/>
    <protectedRange sqref="M41:M42" name="rowsHRt_10_1_1_2_2"/>
    <protectedRange sqref="M53:M65" name="rowsHRt_10_1_1_1_2_2"/>
    <protectedRange sqref="M37:M39" name="rowsHRt_10_1_1_2_3"/>
    <protectedRange sqref="M40 M25:M36" name="rowsHRt_10_1_1_2_4"/>
  </protectedRanges>
  <mergeCells count="33">
    <mergeCell ref="B17:B22"/>
    <mergeCell ref="C43:K43"/>
    <mergeCell ref="C44:G44"/>
    <mergeCell ref="H44:I44"/>
    <mergeCell ref="J44:K44"/>
    <mergeCell ref="C17:C22"/>
    <mergeCell ref="H3:H9"/>
    <mergeCell ref="I3:I9"/>
    <mergeCell ref="G3:G9"/>
    <mergeCell ref="F3:F9"/>
    <mergeCell ref="B11:B16"/>
    <mergeCell ref="C11:C16"/>
    <mergeCell ref="A35:A40"/>
    <mergeCell ref="B31:B36"/>
    <mergeCell ref="C31:C36"/>
    <mergeCell ref="A1:M1"/>
    <mergeCell ref="L3:L9"/>
    <mergeCell ref="M3:M9"/>
    <mergeCell ref="A3:A9"/>
    <mergeCell ref="K3:K9"/>
    <mergeCell ref="A29:A34"/>
    <mergeCell ref="B3:B9"/>
    <mergeCell ref="C3:C9"/>
    <mergeCell ref="D3:D9"/>
    <mergeCell ref="E3:E9"/>
    <mergeCell ref="B25:B30"/>
    <mergeCell ref="C25:C30"/>
    <mergeCell ref="J3:J9"/>
    <mergeCell ref="A82:A87"/>
    <mergeCell ref="A56:A58"/>
    <mergeCell ref="A71:A72"/>
    <mergeCell ref="A51:A52"/>
    <mergeCell ref="A53:A54"/>
  </mergeCells>
  <pageMargins left="0.7" right="0.7" top="0.75" bottom="0.75" header="0.3" footer="0.3"/>
  <pageSetup scale="53" fitToHeight="0" orientation="landscape" cellComments="asDisplayed" r:id="rId1"/>
  <headerFooter>
    <oddHeader>&amp;CLatvia-Lithuania-Belarus ENI CBC programme</oddHeader>
    <oddFooter>&amp;L&amp;"-,Italic"Progress Report&amp;R&amp;"-,Italic"Page &amp;P/&amp;N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7</vt:i4>
      </vt:variant>
    </vt:vector>
  </HeadingPairs>
  <TitlesOfParts>
    <vt:vector size="18" baseType="lpstr">
      <vt:lpstr>Cover page</vt:lpstr>
      <vt:lpstr>Reporting period</vt:lpstr>
      <vt:lpstr>Logical Framework</vt:lpstr>
      <vt:lpstr>Timetable</vt:lpstr>
      <vt:lpstr>Information on Procurement</vt:lpstr>
      <vt:lpstr>Financial Report</vt:lpstr>
      <vt:lpstr>Financial Summary</vt:lpstr>
      <vt:lpstr>Sources of F</vt:lpstr>
      <vt:lpstr>Payment Details</vt:lpstr>
      <vt:lpstr>Outside Area</vt:lpstr>
      <vt:lpstr>Annexes</vt:lpstr>
      <vt:lpstr>'Financial Report'!Print_Area</vt:lpstr>
      <vt:lpstr>'Financial Summary'!Print_Area</vt:lpstr>
      <vt:lpstr>'Payment Details'!Print_Area</vt:lpstr>
      <vt:lpstr>'Reporting period'!Print_Area</vt:lpstr>
      <vt:lpstr>'Sources of F'!Print_Area</vt:lpstr>
      <vt:lpstr>'Financial Report'!Print_Titles</vt:lpstr>
      <vt:lpstr>'Financial Summary'!Print_Titles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Eduards</dc:creator>
  <cp:lastModifiedBy>Valerija</cp:lastModifiedBy>
  <cp:lastPrinted>2020-09-21T12:45:05Z</cp:lastPrinted>
  <dcterms:created xsi:type="dcterms:W3CDTF">2016-06-13T13:54:22Z</dcterms:created>
  <dcterms:modified xsi:type="dcterms:W3CDTF">2020-10-19T05:40:58Z</dcterms:modified>
</cp:coreProperties>
</file>